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45" firstSheet="1" activeTab="1"/>
  </bookViews>
  <sheets>
    <sheet name="Wzorzec" sheetId="1" r:id="rId1"/>
    <sheet name="Zał_nr_2_wydr" sheetId="2" r:id="rId2"/>
  </sheets>
  <definedNames/>
  <calcPr fullCalcOnLoad="1"/>
</workbook>
</file>

<file path=xl/sharedStrings.xml><?xml version="1.0" encoding="utf-8"?>
<sst xmlns="http://schemas.openxmlformats.org/spreadsheetml/2006/main" count="166" uniqueCount="98">
  <si>
    <t>Wykonanie na 31.12.2007 r.</t>
  </si>
  <si>
    <t>Wykonanie na 31.12.2008 r.</t>
  </si>
  <si>
    <t>Wykonanie na 31.12.2009 r.</t>
  </si>
  <si>
    <t>Plan na 31.12.2010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</si>
  <si>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</si>
  <si>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</si>
  <si>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</si>
  <si>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</si>
  <si>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</si>
  <si>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</si>
  <si>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</si>
  <si>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</si>
  <si>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</si>
  <si>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</si>
  <si>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</si>
  <si>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</si>
  <si>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</si>
  <si>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</si>
  <si>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</si>
  <si>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</si>
  <si>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</si>
  <si>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</si>
  <si>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</si>
  <si>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</si>
  <si>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</si>
  <si>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</si>
  <si>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</si>
  <si>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</si>
  <si>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</si>
  <si>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</si>
  <si>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</si>
  <si>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</si>
  <si>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</si>
  <si>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</si>
  <si>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</si>
  <si>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</si>
  <si>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</si>
  <si>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</si>
  <si>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</si>
  <si>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</si>
  <si>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</si>
  <si>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</si>
  <si>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</si>
  <si>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</si>
  <si>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</si>
  <si>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</si>
  <si>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</si>
  <si>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</si>
  <si>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</si>
  <si>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</si>
  <si>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</si>
  <si>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</si>
  <si>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</si>
  <si>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</si>
  <si>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</si>
  <si>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</si>
  <si>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</si>
  <si>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</si>
  <si>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</si>
  <si>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</si>
  <si>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</si>
  <si>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</si>
  <si>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</si>
  <si>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</si>
  <si>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</si>
  <si>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</si>
  <si>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</si>
  <si>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</si>
  <si>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r>
      <t>*  Kredyty, pożyczki i papiery wartościowe</t>
    </r>
    <r>
      <rPr>
        <sz val="10"/>
        <rFont val="Arial"/>
        <family val="2"/>
      </rPr>
      <t xml:space="preserve">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</si>
  <si>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r>
      <t xml:space="preserve">**  Wolne środki </t>
    </r>
    <r>
      <rPr>
        <sz val="10"/>
        <rFont val="Arial"/>
        <family val="2"/>
      </rPr>
      <t>- nadwyżki środków pieniężnych na rachunku bieżącym budżetu j.s.t. wynikające z rozliczeń wyemitowanych papierów wartościowych, kredytów i pożyczek z lat ubiegłych.</t>
    </r>
  </si>
  <si>
    <t>Wyszczególnienie</t>
  </si>
  <si>
    <t xml:space="preserve">Prognoza na 2012 </t>
  </si>
  <si>
    <t>Plan na 2011</t>
  </si>
  <si>
    <t>Prognoza na 2013</t>
  </si>
  <si>
    <t>Prognoza na 2014</t>
  </si>
  <si>
    <t>Wykonanie na 31.12.2009</t>
  </si>
  <si>
    <t>Wykonanie na 31.12.2008</t>
  </si>
  <si>
    <t>Wykonanie na 31.12.2007</t>
  </si>
  <si>
    <t>J. Wskaźnik długu (I. - I.1.1. - I.2.1.) : A w %</t>
  </si>
  <si>
    <t>H. Wskaźnik obsługi długu (G : A) w %</t>
  </si>
  <si>
    <t>Prognoza na 2015</t>
  </si>
  <si>
    <t>Prognoza na 2016</t>
  </si>
  <si>
    <t>Prognoza na 2017</t>
  </si>
  <si>
    <t>Prognoza na 2018</t>
  </si>
  <si>
    <t>Prognoza na 2019</t>
  </si>
  <si>
    <t>Prognoza na 2020</t>
  </si>
  <si>
    <t>Prognoza na 2021</t>
  </si>
  <si>
    <t>Prognoza kwoty długu i spłat zobowiązań dla  Gminy Olsztynek na lata 2011- 2023</t>
  </si>
  <si>
    <t>TAK</t>
  </si>
  <si>
    <t xml:space="preserve">` </t>
  </si>
  <si>
    <t xml:space="preserve"> </t>
  </si>
  <si>
    <t>Załącznik Nr 2</t>
  </si>
  <si>
    <t>Wykonanie na 31.12.2010</t>
  </si>
  <si>
    <t>Przewodniczący Rady Miejskiej</t>
  </si>
  <si>
    <t>Jerzy Głowacz</t>
  </si>
  <si>
    <t>Rady Miejskiej w Olsztynku</t>
  </si>
  <si>
    <t>z dnia 9 sierpnia 2011r</t>
  </si>
  <si>
    <t>do uchwały Nr IX - 79/2011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</si>
</sst>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</numFmts>
  <fonts count="21"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1" fillId="25" borderId="14" xfId="0" applyFont="1" applyFill="1" applyBorder="1" applyAlignment="1" applyProtection="1">
      <alignment vertical="center" wrapText="1"/>
      <protection/>
    </xf>
    <xf numFmtId="164" fontId="1" fillId="0" borderId="15" xfId="0" applyNumberFormat="1" applyFont="1" applyFill="1" applyBorder="1" applyAlignment="1" applyProtection="1">
      <alignment vertical="center"/>
      <protection/>
    </xf>
    <xf numFmtId="164" fontId="1" fillId="0" borderId="15" xfId="0" applyNumberFormat="1" applyFont="1" applyBorder="1" applyAlignment="1" applyProtection="1">
      <alignment vertical="center"/>
      <protection/>
    </xf>
    <xf numFmtId="164" fontId="1" fillId="0" borderId="16" xfId="0" applyNumberFormat="1" applyFont="1" applyBorder="1" applyAlignment="1" applyProtection="1">
      <alignment vertical="center"/>
      <protection/>
    </xf>
    <xf numFmtId="0" fontId="0" fillId="25" borderId="17" xfId="0" applyFont="1" applyFill="1" applyBorder="1" applyAlignment="1" applyProtection="1">
      <alignment vertical="center" wrapText="1"/>
      <protection/>
    </xf>
    <xf numFmtId="164" fontId="0" fillId="26" borderId="18" xfId="0" applyNumberFormat="1" applyFill="1" applyBorder="1" applyAlignment="1" applyProtection="1">
      <alignment vertical="center" wrapText="1"/>
      <protection locked="0"/>
    </xf>
    <xf numFmtId="164" fontId="0" fillId="26" borderId="19" xfId="0" applyNumberFormat="1" applyFill="1" applyBorder="1" applyAlignment="1" applyProtection="1">
      <alignment vertical="center"/>
      <protection locked="0"/>
    </xf>
    <xf numFmtId="165" fontId="0" fillId="26" borderId="0" xfId="0" applyNumberFormat="1" applyFill="1" applyAlignment="1" applyProtection="1">
      <alignment vertical="center"/>
      <protection locked="0"/>
    </xf>
    <xf numFmtId="164" fontId="0" fillId="26" borderId="20" xfId="0" applyNumberFormat="1" applyFill="1" applyBorder="1" applyAlignment="1" applyProtection="1">
      <alignment vertical="center"/>
      <protection locked="0"/>
    </xf>
    <xf numFmtId="165" fontId="0" fillId="26" borderId="21" xfId="0" applyNumberFormat="1" applyFill="1" applyBorder="1" applyAlignment="1" applyProtection="1">
      <alignment vertical="center"/>
      <protection locked="0"/>
    </xf>
    <xf numFmtId="0" fontId="0" fillId="25" borderId="22" xfId="0" applyFont="1" applyFill="1" applyBorder="1" applyAlignment="1" applyProtection="1">
      <alignment vertical="center" wrapText="1"/>
      <protection/>
    </xf>
    <xf numFmtId="164" fontId="0" fillId="26" borderId="23" xfId="0" applyNumberFormat="1" applyFill="1" applyBorder="1" applyAlignment="1" applyProtection="1">
      <alignment vertical="center" wrapText="1"/>
      <protection locked="0"/>
    </xf>
    <xf numFmtId="164" fontId="0" fillId="26" borderId="24" xfId="0" applyNumberFormat="1" applyFill="1" applyBorder="1" applyAlignment="1" applyProtection="1">
      <alignment vertical="center"/>
      <protection locked="0"/>
    </xf>
    <xf numFmtId="164" fontId="0" fillId="26" borderId="25" xfId="0" applyNumberFormat="1" applyFill="1" applyBorder="1" applyAlignment="1" applyProtection="1">
      <alignment vertical="center"/>
      <protection locked="0"/>
    </xf>
    <xf numFmtId="0" fontId="1" fillId="25" borderId="26" xfId="0" applyFont="1" applyFill="1" applyBorder="1" applyAlignment="1" applyProtection="1">
      <alignment vertical="center" wrapText="1"/>
      <protection/>
    </xf>
    <xf numFmtId="164" fontId="1" fillId="0" borderId="27" xfId="0" applyNumberFormat="1" applyFont="1" applyFill="1" applyBorder="1" applyAlignment="1" applyProtection="1">
      <alignment vertical="center"/>
      <protection/>
    </xf>
    <xf numFmtId="164" fontId="1" fillId="0" borderId="27" xfId="0" applyNumberFormat="1" applyFont="1" applyBorder="1" applyAlignment="1" applyProtection="1">
      <alignment vertical="center"/>
      <protection/>
    </xf>
    <xf numFmtId="164" fontId="1" fillId="0" borderId="28" xfId="0" applyNumberFormat="1" applyFont="1" applyBorder="1" applyAlignment="1" applyProtection="1">
      <alignment vertical="center"/>
      <protection/>
    </xf>
    <xf numFmtId="0" fontId="1" fillId="25" borderId="10" xfId="0" applyFont="1" applyFill="1" applyBorder="1" applyAlignment="1" applyProtection="1">
      <alignment vertical="center" wrapText="1"/>
      <protection/>
    </xf>
    <xf numFmtId="164" fontId="1" fillId="0" borderId="12" xfId="0" applyNumberFormat="1" applyFont="1" applyFill="1" applyBorder="1" applyAlignment="1" applyProtection="1">
      <alignment vertical="center"/>
      <protection/>
    </xf>
    <xf numFmtId="164" fontId="1" fillId="0" borderId="12" xfId="0" applyNumberFormat="1" applyFont="1" applyBorder="1" applyAlignment="1" applyProtection="1">
      <alignment vertical="center"/>
      <protection/>
    </xf>
    <xf numFmtId="164" fontId="1" fillId="0" borderId="13" xfId="0" applyNumberFormat="1" applyFont="1" applyBorder="1" applyAlignment="1" applyProtection="1">
      <alignment vertical="center"/>
      <protection/>
    </xf>
    <xf numFmtId="0" fontId="1" fillId="25" borderId="17" xfId="0" applyFont="1" applyFill="1" applyBorder="1" applyAlignment="1" applyProtection="1">
      <alignment vertical="center" wrapText="1"/>
      <protection/>
    </xf>
    <xf numFmtId="164" fontId="1" fillId="0" borderId="19" xfId="0" applyNumberFormat="1" applyFont="1" applyFill="1" applyBorder="1" applyAlignment="1" applyProtection="1">
      <alignment vertical="center"/>
      <protection/>
    </xf>
    <xf numFmtId="164" fontId="1" fillId="0" borderId="19" xfId="0" applyNumberFormat="1" applyFont="1" applyBorder="1" applyAlignment="1" applyProtection="1">
      <alignment vertical="center"/>
      <protection/>
    </xf>
    <xf numFmtId="164" fontId="1" fillId="0" borderId="20" xfId="0" applyNumberFormat="1" applyFont="1" applyBorder="1" applyAlignment="1" applyProtection="1">
      <alignment vertical="center"/>
      <protection/>
    </xf>
    <xf numFmtId="4" fontId="0" fillId="26" borderId="29" xfId="0" applyNumberFormat="1" applyFont="1" applyFill="1" applyBorder="1" applyAlignment="1" applyProtection="1">
      <alignment vertical="center"/>
      <protection locked="0"/>
    </xf>
    <xf numFmtId="164" fontId="0" fillId="26" borderId="19" xfId="0" applyNumberFormat="1" applyFont="1" applyFill="1" applyBorder="1" applyAlignment="1" applyProtection="1">
      <alignment vertical="center"/>
      <protection locked="0"/>
    </xf>
    <xf numFmtId="164" fontId="1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164" fontId="0" fillId="0" borderId="13" xfId="0" applyNumberFormat="1" applyBorder="1" applyAlignment="1" applyProtection="1">
      <alignment vertical="center"/>
      <protection locked="0"/>
    </xf>
    <xf numFmtId="164" fontId="1" fillId="0" borderId="31" xfId="0" applyNumberFormat="1" applyFont="1" applyFill="1" applyBorder="1" applyAlignment="1" applyProtection="1">
      <alignment vertical="center" wrapText="1"/>
      <protection locked="0"/>
    </xf>
    <xf numFmtId="164" fontId="0" fillId="0" borderId="27" xfId="0" applyNumberFormat="1" applyBorder="1" applyAlignment="1" applyProtection="1">
      <alignment vertical="center"/>
      <protection locked="0"/>
    </xf>
    <xf numFmtId="164" fontId="0" fillId="0" borderId="28" xfId="0" applyNumberFormat="1" applyBorder="1" applyAlignment="1" applyProtection="1">
      <alignment vertical="center"/>
      <protection locked="0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164" fontId="0" fillId="0" borderId="20" xfId="0" applyNumberFormat="1" applyBorder="1" applyAlignment="1" applyProtection="1">
      <alignment vertical="center"/>
      <protection locked="0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24" xfId="0" applyNumberFormat="1" applyBorder="1" applyAlignment="1" applyProtection="1">
      <alignment vertical="center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1" fillId="0" borderId="24" xfId="0" applyNumberFormat="1" applyFont="1" applyBorder="1" applyAlignment="1" applyProtection="1">
      <alignment vertical="center"/>
      <protection/>
    </xf>
    <xf numFmtId="164" fontId="1" fillId="0" borderId="25" xfId="0" applyNumberFormat="1" applyFont="1" applyBorder="1" applyAlignment="1" applyProtection="1">
      <alignment vertical="center"/>
      <protection/>
    </xf>
    <xf numFmtId="10" fontId="1" fillId="0" borderId="12" xfId="0" applyNumberFormat="1" applyFont="1" applyFill="1" applyBorder="1" applyAlignment="1" applyProtection="1">
      <alignment vertical="center"/>
      <protection/>
    </xf>
    <xf numFmtId="10" fontId="1" fillId="0" borderId="12" xfId="0" applyNumberFormat="1" applyFont="1" applyBorder="1" applyAlignment="1" applyProtection="1">
      <alignment vertical="center"/>
      <protection/>
    </xf>
    <xf numFmtId="10" fontId="1" fillId="0" borderId="13" xfId="0" applyNumberFormat="1" applyFont="1" applyBorder="1" applyAlignment="1" applyProtection="1">
      <alignment vertical="center"/>
      <protection/>
    </xf>
    <xf numFmtId="164" fontId="0" fillId="0" borderId="19" xfId="0" applyNumberFormat="1" applyBorder="1" applyAlignment="1" applyProtection="1">
      <alignment vertical="center"/>
      <protection/>
    </xf>
    <xf numFmtId="164" fontId="0" fillId="26" borderId="18" xfId="0" applyNumberFormat="1" applyFont="1" applyFill="1" applyBorder="1" applyAlignment="1" applyProtection="1">
      <alignment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10" fontId="1" fillId="0" borderId="12" xfId="0" applyNumberFormat="1" applyFont="1" applyBorder="1" applyAlignment="1" applyProtection="1">
      <alignment horizontal="center" vertical="center"/>
      <protection/>
    </xf>
    <xf numFmtId="0" fontId="1" fillId="25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10" fontId="1" fillId="0" borderId="3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0" fillId="0" borderId="19" xfId="0" applyNumberFormat="1" applyFill="1" applyBorder="1" applyAlignment="1" applyProtection="1">
      <alignment vertical="center"/>
      <protection locked="0"/>
    </xf>
    <xf numFmtId="164" fontId="0" fillId="0" borderId="35" xfId="0" applyNumberFormat="1" applyFill="1" applyBorder="1" applyAlignment="1" applyProtection="1">
      <alignment vertical="center"/>
      <protection locked="0"/>
    </xf>
    <xf numFmtId="164" fontId="0" fillId="0" borderId="19" xfId="0" applyNumberFormat="1" applyFill="1" applyBorder="1" applyAlignment="1" applyProtection="1">
      <alignment vertical="center"/>
      <protection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Font="1" applyFill="1" applyBorder="1" applyAlignment="1" applyProtection="1">
      <alignment vertical="center"/>
      <protection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24" xfId="0" applyNumberFormat="1" applyFill="1" applyBorder="1" applyAlignment="1" applyProtection="1">
      <alignment vertical="center"/>
      <protection locked="0"/>
    </xf>
    <xf numFmtId="164" fontId="0" fillId="0" borderId="36" xfId="0" applyNumberFormat="1" applyFill="1" applyBorder="1" applyAlignment="1" applyProtection="1">
      <alignment vertical="center"/>
      <protection locked="0"/>
    </xf>
    <xf numFmtId="164" fontId="0" fillId="0" borderId="19" xfId="0" applyNumberFormat="1" applyFont="1" applyFill="1" applyBorder="1" applyAlignment="1" applyProtection="1">
      <alignment vertical="center"/>
      <protection locked="0"/>
    </xf>
    <xf numFmtId="164" fontId="0" fillId="0" borderId="35" xfId="0" applyNumberFormat="1" applyFont="1" applyFill="1" applyBorder="1" applyAlignment="1" applyProtection="1">
      <alignment vertical="center"/>
      <protection locked="0"/>
    </xf>
    <xf numFmtId="164" fontId="0" fillId="0" borderId="37" xfId="0" applyNumberForma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0" fontId="20" fillId="0" borderId="38" xfId="0" applyFont="1" applyFill="1" applyBorder="1" applyAlignment="1" applyProtection="1">
      <alignment horizontal="center" vertical="center" wrapText="1"/>
      <protection locked="0"/>
    </xf>
    <xf numFmtId="164" fontId="1" fillId="0" borderId="39" xfId="0" applyNumberFormat="1" applyFont="1" applyFill="1" applyBorder="1" applyAlignment="1" applyProtection="1">
      <alignment vertical="center"/>
      <protection/>
    </xf>
    <xf numFmtId="164" fontId="0" fillId="0" borderId="15" xfId="0" applyNumberFormat="1" applyFill="1" applyBorder="1" applyAlignment="1" applyProtection="1">
      <alignment vertical="center"/>
      <protection locked="0"/>
    </xf>
    <xf numFmtId="164" fontId="1" fillId="0" borderId="40" xfId="0" applyNumberFormat="1" applyFont="1" applyFill="1" applyBorder="1" applyAlignment="1" applyProtection="1">
      <alignment vertical="center"/>
      <protection/>
    </xf>
    <xf numFmtId="164" fontId="1" fillId="0" borderId="41" xfId="0" applyNumberFormat="1" applyFont="1" applyFill="1" applyBorder="1" applyAlignment="1" applyProtection="1">
      <alignment vertical="center"/>
      <protection/>
    </xf>
    <xf numFmtId="164" fontId="1" fillId="0" borderId="15" xfId="0" applyNumberFormat="1" applyFont="1" applyFill="1" applyBorder="1" applyAlignment="1" applyProtection="1">
      <alignment vertical="center"/>
      <protection/>
    </xf>
    <xf numFmtId="164" fontId="0" fillId="0" borderId="42" xfId="0" applyNumberFormat="1" applyFill="1" applyBorder="1" applyAlignment="1" applyProtection="1">
      <alignment vertical="center"/>
      <protection locked="0"/>
    </xf>
    <xf numFmtId="164" fontId="0" fillId="0" borderId="12" xfId="0" applyNumberFormat="1" applyFill="1" applyBorder="1" applyAlignment="1" applyProtection="1">
      <alignment vertical="center"/>
      <protection locked="0"/>
    </xf>
    <xf numFmtId="164" fontId="1" fillId="0" borderId="43" xfId="0" applyNumberFormat="1" applyFont="1" applyFill="1" applyBorder="1" applyAlignment="1" applyProtection="1">
      <alignment vertical="center" wrapText="1"/>
      <protection locked="0"/>
    </xf>
    <xf numFmtId="164" fontId="0" fillId="0" borderId="15" xfId="0" applyNumberFormat="1" applyFont="1" applyFill="1" applyBorder="1" applyAlignment="1" applyProtection="1">
      <alignment vertical="center"/>
      <protection/>
    </xf>
    <xf numFmtId="164" fontId="0" fillId="0" borderId="15" xfId="0" applyNumberFormat="1" applyFill="1" applyBorder="1" applyAlignment="1" applyProtection="1">
      <alignment vertical="center"/>
      <protection/>
    </xf>
    <xf numFmtId="10" fontId="1" fillId="0" borderId="12" xfId="0" applyNumberFormat="1" applyFont="1" applyFill="1" applyBorder="1" applyAlignment="1" applyProtection="1">
      <alignment vertical="center"/>
      <protection/>
    </xf>
    <xf numFmtId="10" fontId="1" fillId="0" borderId="44" xfId="0" applyNumberFormat="1" applyFont="1" applyFill="1" applyBorder="1" applyAlignment="1" applyProtection="1">
      <alignment horizontal="center" vertical="center"/>
      <protection/>
    </xf>
    <xf numFmtId="0" fontId="1" fillId="0" borderId="45" xfId="0" applyFont="1" applyFill="1" applyBorder="1" applyAlignment="1" applyProtection="1">
      <alignment horizontal="center" vertical="center"/>
      <protection/>
    </xf>
    <xf numFmtId="0" fontId="20" fillId="0" borderId="46" xfId="0" applyFont="1" applyFill="1" applyBorder="1" applyAlignment="1" applyProtection="1">
      <alignment horizontal="center" vertical="center" wrapText="1"/>
      <protection locked="0"/>
    </xf>
    <xf numFmtId="0" fontId="20" fillId="0" borderId="47" xfId="0" applyFont="1" applyFill="1" applyBorder="1" applyAlignment="1" applyProtection="1">
      <alignment horizontal="center" vertical="center" wrapText="1"/>
      <protection locked="0"/>
    </xf>
    <xf numFmtId="0" fontId="20" fillId="0" borderId="48" xfId="0" applyFont="1" applyFill="1" applyBorder="1" applyAlignment="1" applyProtection="1">
      <alignment horizontal="center" vertical="center" wrapText="1"/>
      <protection locked="0"/>
    </xf>
    <xf numFmtId="0" fontId="20" fillId="0" borderId="49" xfId="0" applyFont="1" applyFill="1" applyBorder="1" applyAlignment="1" applyProtection="1">
      <alignment horizontal="center" vertical="center" wrapText="1"/>
      <protection locked="0"/>
    </xf>
    <xf numFmtId="0" fontId="20" fillId="0" borderId="50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vertical="center" wrapText="1"/>
      <protection/>
    </xf>
    <xf numFmtId="164" fontId="1" fillId="0" borderId="52" xfId="0" applyNumberFormat="1" applyFont="1" applyFill="1" applyBorder="1" applyAlignment="1" applyProtection="1">
      <alignment vertical="center"/>
      <protection/>
    </xf>
    <xf numFmtId="0" fontId="0" fillId="0" borderId="53" xfId="0" applyFont="1" applyFill="1" applyBorder="1" applyAlignment="1" applyProtection="1">
      <alignment vertical="center" wrapText="1"/>
      <protection/>
    </xf>
    <xf numFmtId="164" fontId="0" fillId="0" borderId="54" xfId="0" applyNumberFormat="1" applyFill="1" applyBorder="1" applyAlignment="1" applyProtection="1">
      <alignment vertical="center" wrapText="1"/>
      <protection locked="0"/>
    </xf>
    <xf numFmtId="165" fontId="0" fillId="0" borderId="50" xfId="0" applyNumberFormat="1" applyFill="1" applyBorder="1" applyAlignment="1" applyProtection="1">
      <alignment vertical="center"/>
      <protection locked="0"/>
    </xf>
    <xf numFmtId="164" fontId="0" fillId="0" borderId="55" xfId="0" applyNumberFormat="1" applyFill="1" applyBorder="1" applyAlignment="1" applyProtection="1">
      <alignment vertical="center"/>
      <protection locked="0"/>
    </xf>
    <xf numFmtId="0" fontId="0" fillId="0" borderId="56" xfId="0" applyFont="1" applyFill="1" applyBorder="1" applyAlignment="1" applyProtection="1">
      <alignment vertical="center" wrapText="1"/>
      <protection/>
    </xf>
    <xf numFmtId="165" fontId="0" fillId="0" borderId="0" xfId="0" applyNumberFormat="1" applyFill="1" applyBorder="1" applyAlignment="1" applyProtection="1">
      <alignment vertical="center"/>
      <protection locked="0"/>
    </xf>
    <xf numFmtId="0" fontId="0" fillId="0" borderId="57" xfId="0" applyFont="1" applyFill="1" applyBorder="1" applyAlignment="1" applyProtection="1">
      <alignment vertical="center" wrapText="1"/>
      <protection/>
    </xf>
    <xf numFmtId="4" fontId="0" fillId="0" borderId="42" xfId="0" applyNumberFormat="1" applyFill="1" applyBorder="1" applyAlignment="1">
      <alignment vertical="center"/>
    </xf>
    <xf numFmtId="4" fontId="0" fillId="0" borderId="58" xfId="0" applyNumberFormat="1" applyFill="1" applyBorder="1" applyAlignment="1">
      <alignment vertical="center"/>
    </xf>
    <xf numFmtId="4" fontId="0" fillId="0" borderId="19" xfId="0" applyNumberFormat="1" applyFill="1" applyBorder="1" applyAlignment="1">
      <alignment vertical="center"/>
    </xf>
    <xf numFmtId="4" fontId="0" fillId="0" borderId="35" xfId="0" applyNumberFormat="1" applyFill="1" applyBorder="1" applyAlignment="1">
      <alignment vertical="center"/>
    </xf>
    <xf numFmtId="0" fontId="1" fillId="0" borderId="59" xfId="0" applyFont="1" applyFill="1" applyBorder="1" applyAlignment="1" applyProtection="1">
      <alignment vertical="center" wrapText="1"/>
      <protection/>
    </xf>
    <xf numFmtId="0" fontId="1" fillId="0" borderId="60" xfId="0" applyFont="1" applyFill="1" applyBorder="1" applyAlignment="1" applyProtection="1">
      <alignment vertical="center" wrapText="1"/>
      <protection/>
    </xf>
    <xf numFmtId="164" fontId="1" fillId="0" borderId="61" xfId="0" applyNumberFormat="1" applyFont="1" applyFill="1" applyBorder="1" applyAlignment="1" applyProtection="1">
      <alignment vertical="center"/>
      <protection/>
    </xf>
    <xf numFmtId="0" fontId="1" fillId="0" borderId="53" xfId="0" applyFont="1" applyFill="1" applyBorder="1" applyAlignment="1" applyProtection="1">
      <alignment vertical="center" wrapText="1"/>
      <protection/>
    </xf>
    <xf numFmtId="164" fontId="1" fillId="0" borderId="55" xfId="0" applyNumberFormat="1" applyFont="1" applyFill="1" applyBorder="1" applyAlignment="1" applyProtection="1">
      <alignment vertical="center"/>
      <protection/>
    </xf>
    <xf numFmtId="0" fontId="0" fillId="0" borderId="19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62" xfId="0" applyFont="1" applyFill="1" applyBorder="1" applyAlignment="1" applyProtection="1">
      <alignment vertical="center" wrapText="1"/>
      <protection/>
    </xf>
    <xf numFmtId="164" fontId="0" fillId="0" borderId="63" xfId="0" applyNumberFormat="1" applyFill="1" applyBorder="1" applyAlignment="1" applyProtection="1">
      <alignment vertical="center" wrapText="1"/>
      <protection locked="0"/>
    </xf>
    <xf numFmtId="0" fontId="0" fillId="0" borderId="64" xfId="0" applyFill="1" applyBorder="1" applyAlignment="1">
      <alignment/>
    </xf>
    <xf numFmtId="164" fontId="0" fillId="0" borderId="58" xfId="0" applyNumberFormat="1" applyFill="1" applyBorder="1" applyAlignment="1" applyProtection="1">
      <alignment vertical="center"/>
      <protection locked="0"/>
    </xf>
    <xf numFmtId="0" fontId="0" fillId="0" borderId="42" xfId="0" applyFill="1" applyBorder="1" applyAlignment="1">
      <alignment/>
    </xf>
    <xf numFmtId="0" fontId="0" fillId="0" borderId="58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55" xfId="0" applyFill="1" applyBorder="1" applyAlignment="1">
      <alignment/>
    </xf>
    <xf numFmtId="0" fontId="1" fillId="0" borderId="65" xfId="0" applyFont="1" applyFill="1" applyBorder="1" applyAlignment="1" applyProtection="1">
      <alignment vertical="center" wrapText="1"/>
      <protection/>
    </xf>
    <xf numFmtId="164" fontId="1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66" xfId="0" applyNumberForma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/>
    </xf>
    <xf numFmtId="0" fontId="0" fillId="0" borderId="66" xfId="0" applyFill="1" applyBorder="1" applyAlignment="1">
      <alignment/>
    </xf>
    <xf numFmtId="164" fontId="1" fillId="0" borderId="67" xfId="0" applyNumberFormat="1" applyFont="1" applyFill="1" applyBorder="1" applyAlignment="1" applyProtection="1">
      <alignment vertical="center" wrapText="1"/>
      <protection locked="0"/>
    </xf>
    <xf numFmtId="164" fontId="1" fillId="0" borderId="39" xfId="0" applyNumberFormat="1" applyFont="1" applyFill="1" applyBorder="1" applyAlignment="1" applyProtection="1">
      <alignment vertical="center" wrapText="1"/>
      <protection locked="0"/>
    </xf>
    <xf numFmtId="164" fontId="1" fillId="0" borderId="52" xfId="0" applyNumberFormat="1" applyFont="1" applyFill="1" applyBorder="1" applyAlignment="1" applyProtection="1">
      <alignment vertical="center" wrapText="1"/>
      <protection locked="0"/>
    </xf>
    <xf numFmtId="164" fontId="0" fillId="0" borderId="55" xfId="0" applyNumberFormat="1" applyFont="1" applyFill="1" applyBorder="1" applyAlignment="1" applyProtection="1">
      <alignment vertical="center"/>
      <protection/>
    </xf>
    <xf numFmtId="164" fontId="0" fillId="0" borderId="35" xfId="0" applyNumberFormat="1" applyFont="1" applyFill="1" applyBorder="1" applyAlignment="1" applyProtection="1">
      <alignment vertical="center"/>
      <protection/>
    </xf>
    <xf numFmtId="164" fontId="0" fillId="0" borderId="55" xfId="0" applyNumberFormat="1" applyFill="1" applyBorder="1" applyAlignment="1" applyProtection="1">
      <alignment vertical="center"/>
      <protection/>
    </xf>
    <xf numFmtId="164" fontId="0" fillId="0" borderId="18" xfId="0" applyNumberFormat="1" applyFont="1" applyFill="1" applyBorder="1" applyAlignment="1" applyProtection="1">
      <alignment vertical="center" wrapText="1"/>
      <protection locked="0"/>
    </xf>
    <xf numFmtId="164" fontId="0" fillId="0" borderId="35" xfId="0" applyNumberFormat="1" applyFill="1" applyBorder="1" applyAlignment="1" applyProtection="1">
      <alignment vertical="center"/>
      <protection/>
    </xf>
    <xf numFmtId="4" fontId="0" fillId="0" borderId="19" xfId="0" applyNumberFormat="1" applyFill="1" applyBorder="1" applyAlignment="1">
      <alignment/>
    </xf>
    <xf numFmtId="4" fontId="0" fillId="0" borderId="35" xfId="0" applyNumberFormat="1" applyFill="1" applyBorder="1" applyAlignment="1">
      <alignment/>
    </xf>
    <xf numFmtId="4" fontId="0" fillId="0" borderId="42" xfId="0" applyNumberFormat="1" applyFill="1" applyBorder="1" applyAlignment="1">
      <alignment/>
    </xf>
    <xf numFmtId="4" fontId="0" fillId="0" borderId="58" xfId="0" applyNumberFormat="1" applyFill="1" applyBorder="1" applyAlignment="1">
      <alignment/>
    </xf>
    <xf numFmtId="10" fontId="1" fillId="0" borderId="66" xfId="0" applyNumberFormat="1" applyFont="1" applyFill="1" applyBorder="1" applyAlignment="1" applyProtection="1">
      <alignment vertical="center"/>
      <protection/>
    </xf>
    <xf numFmtId="0" fontId="1" fillId="0" borderId="68" xfId="0" applyFont="1" applyFill="1" applyBorder="1" applyAlignment="1" applyProtection="1">
      <alignment vertical="center" wrapText="1"/>
      <protection/>
    </xf>
    <xf numFmtId="0" fontId="1" fillId="0" borderId="69" xfId="0" applyFont="1" applyFill="1" applyBorder="1" applyAlignment="1" applyProtection="1">
      <alignment horizontal="center" vertical="center" wrapText="1"/>
      <protection/>
    </xf>
    <xf numFmtId="0" fontId="0" fillId="0" borderId="70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10" fontId="1" fillId="0" borderId="12" xfId="0" applyNumberFormat="1" applyFont="1" applyFill="1" applyBorder="1" applyAlignment="1" applyProtection="1">
      <alignment horizontal="center" vertical="center"/>
      <protection/>
    </xf>
    <xf numFmtId="10" fontId="1" fillId="0" borderId="12" xfId="0" applyNumberFormat="1" applyFont="1" applyFill="1" applyBorder="1" applyAlignment="1">
      <alignment vertical="center"/>
    </xf>
    <xf numFmtId="10" fontId="1" fillId="0" borderId="66" xfId="0" applyNumberFormat="1" applyFont="1" applyFill="1" applyBorder="1" applyAlignment="1">
      <alignment vertical="center"/>
    </xf>
    <xf numFmtId="164" fontId="0" fillId="0" borderId="63" xfId="0" applyNumberFormat="1" applyFont="1" applyFill="1" applyBorder="1" applyAlignment="1" applyProtection="1">
      <alignment vertical="center" wrapText="1"/>
      <protection locked="0"/>
    </xf>
    <xf numFmtId="164" fontId="0" fillId="0" borderId="42" xfId="0" applyNumberFormat="1" applyFont="1" applyFill="1" applyBorder="1" applyAlignment="1" applyProtection="1">
      <alignment vertical="center"/>
      <protection/>
    </xf>
    <xf numFmtId="164" fontId="0" fillId="0" borderId="58" xfId="0" applyNumberFormat="1" applyFont="1" applyFill="1" applyBorder="1" applyAlignment="1" applyProtection="1">
      <alignment vertical="center"/>
      <protection/>
    </xf>
    <xf numFmtId="10" fontId="1" fillId="0" borderId="41" xfId="0" applyNumberFormat="1" applyFont="1" applyFill="1" applyBorder="1" applyAlignment="1" applyProtection="1">
      <alignment vertical="center"/>
      <protection/>
    </xf>
    <xf numFmtId="10" fontId="1" fillId="0" borderId="61" xfId="0" applyNumberFormat="1" applyFont="1" applyFill="1" applyBorder="1" applyAlignment="1" applyProtection="1">
      <alignment vertical="center"/>
      <protection/>
    </xf>
    <xf numFmtId="4" fontId="0" fillId="0" borderId="5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horizontal="center"/>
    </xf>
    <xf numFmtId="0" fontId="1" fillId="0" borderId="71" xfId="0" applyNumberFormat="1" applyFont="1" applyBorder="1" applyAlignment="1" applyProtection="1">
      <alignment horizontal="left" wrapText="1"/>
      <protection/>
    </xf>
    <xf numFmtId="0" fontId="1" fillId="0" borderId="32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Alignment="1">
      <alignment horizontal="center"/>
    </xf>
    <xf numFmtId="0" fontId="19" fillId="0" borderId="0" xfId="0" applyFont="1" applyFill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:F49"/>
    </sheetView>
  </sheetViews>
  <sheetFormatPr defaultColWidth="11.57421875" defaultRowHeight="12.75"/>
  <cols>
    <col min="1" max="1" width="41.421875" style="0" customWidth="1"/>
    <col min="2" max="5" width="14.28125" style="0" customWidth="1"/>
    <col min="6" max="6" width="14.7109375" style="0" customWidth="1"/>
    <col min="7" max="20" width="14.28125" style="0" customWidth="1"/>
  </cols>
  <sheetData>
    <row r="1" spans="1:20" ht="25.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</row>
    <row r="2" spans="1:20" ht="27" customHeight="1">
      <c r="A2" s="5" t="s">
        <v>19</v>
      </c>
      <c r="B2" s="6">
        <f aca="true" t="shared" si="0" ref="B2:T2">B3+B4</f>
        <v>47496940</v>
      </c>
      <c r="C2" s="7">
        <f t="shared" si="0"/>
        <v>56602913</v>
      </c>
      <c r="D2" s="7">
        <f t="shared" si="0"/>
        <v>65638462</v>
      </c>
      <c r="E2" s="7">
        <f t="shared" si="0"/>
        <v>75644110</v>
      </c>
      <c r="F2" s="7">
        <f t="shared" si="0"/>
        <v>76750000</v>
      </c>
      <c r="G2" s="7">
        <f t="shared" si="0"/>
        <v>76750000</v>
      </c>
      <c r="H2" s="7">
        <f t="shared" si="0"/>
        <v>76750000</v>
      </c>
      <c r="I2" s="7">
        <f t="shared" si="0"/>
        <v>76750000</v>
      </c>
      <c r="J2" s="7">
        <f t="shared" si="0"/>
        <v>76750000</v>
      </c>
      <c r="K2" s="7">
        <f t="shared" si="0"/>
        <v>76750000</v>
      </c>
      <c r="L2" s="7">
        <f t="shared" si="0"/>
        <v>76750000</v>
      </c>
      <c r="M2" s="7">
        <f t="shared" si="0"/>
        <v>76750000</v>
      </c>
      <c r="N2" s="7">
        <f t="shared" si="0"/>
        <v>76750000</v>
      </c>
      <c r="O2" s="7">
        <f t="shared" si="0"/>
        <v>76750000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8">
        <f t="shared" si="0"/>
        <v>0</v>
      </c>
    </row>
    <row r="3" spans="1:20" ht="27" customHeight="1">
      <c r="A3" s="9" t="s">
        <v>20</v>
      </c>
      <c r="B3" s="10">
        <v>43158477</v>
      </c>
      <c r="C3" s="11">
        <v>48236781</v>
      </c>
      <c r="D3" s="12">
        <v>54877794</v>
      </c>
      <c r="E3" s="11">
        <v>50622348</v>
      </c>
      <c r="F3" s="11">
        <v>51000000</v>
      </c>
      <c r="G3" s="11">
        <v>51000000</v>
      </c>
      <c r="H3" s="11">
        <v>51000000</v>
      </c>
      <c r="I3" s="11">
        <v>51000000</v>
      </c>
      <c r="J3" s="11">
        <v>51000000</v>
      </c>
      <c r="K3" s="11">
        <v>51000000</v>
      </c>
      <c r="L3" s="11">
        <v>51000000</v>
      </c>
      <c r="M3" s="11">
        <v>51000000</v>
      </c>
      <c r="N3" s="11">
        <v>51000000</v>
      </c>
      <c r="O3" s="11">
        <v>51000000</v>
      </c>
      <c r="P3" s="11"/>
      <c r="Q3" s="11"/>
      <c r="R3" s="11"/>
      <c r="S3" s="11"/>
      <c r="T3" s="13"/>
    </row>
    <row r="4" spans="1:20" ht="27" customHeight="1">
      <c r="A4" s="9" t="s">
        <v>21</v>
      </c>
      <c r="B4" s="10">
        <v>4338463</v>
      </c>
      <c r="C4" s="11">
        <v>8366132</v>
      </c>
      <c r="D4" s="14">
        <v>10760668</v>
      </c>
      <c r="E4" s="11">
        <v>25021762</v>
      </c>
      <c r="F4" s="11">
        <v>25750000</v>
      </c>
      <c r="G4" s="11">
        <v>25750000</v>
      </c>
      <c r="H4" s="11">
        <v>25750000</v>
      </c>
      <c r="I4" s="11">
        <v>25750000</v>
      </c>
      <c r="J4" s="11">
        <v>25750000</v>
      </c>
      <c r="K4" s="11">
        <v>25750000</v>
      </c>
      <c r="L4" s="11">
        <v>25750000</v>
      </c>
      <c r="M4" s="11">
        <v>25750000</v>
      </c>
      <c r="N4" s="11">
        <v>25750000</v>
      </c>
      <c r="O4" s="11">
        <v>25750000</v>
      </c>
      <c r="P4" s="11"/>
      <c r="Q4" s="11"/>
      <c r="R4" s="11"/>
      <c r="S4" s="11"/>
      <c r="T4" s="13"/>
    </row>
    <row r="5" spans="1:20" ht="27" customHeight="1">
      <c r="A5" s="15" t="s">
        <v>22</v>
      </c>
      <c r="B5" s="16">
        <v>1559384</v>
      </c>
      <c r="C5" s="17">
        <v>2943102</v>
      </c>
      <c r="D5" s="17">
        <v>1702924</v>
      </c>
      <c r="E5" s="17">
        <v>5296926</v>
      </c>
      <c r="F5" s="17">
        <v>2000000</v>
      </c>
      <c r="G5" s="17">
        <v>2000000</v>
      </c>
      <c r="H5" s="17">
        <v>2000000</v>
      </c>
      <c r="I5" s="17">
        <v>2000000</v>
      </c>
      <c r="J5" s="17">
        <v>2000000</v>
      </c>
      <c r="K5" s="17">
        <v>2000000</v>
      </c>
      <c r="L5" s="17">
        <v>2000000</v>
      </c>
      <c r="M5" s="17">
        <v>2000000</v>
      </c>
      <c r="N5" s="17">
        <v>2000000</v>
      </c>
      <c r="O5" s="17">
        <v>2000000</v>
      </c>
      <c r="P5" s="17"/>
      <c r="Q5" s="17"/>
      <c r="R5" s="17"/>
      <c r="S5" s="17"/>
      <c r="T5" s="18"/>
    </row>
    <row r="6" spans="1:20" ht="27" customHeight="1">
      <c r="A6" s="19" t="s">
        <v>23</v>
      </c>
      <c r="B6" s="20">
        <f aca="true" t="shared" si="1" ref="B6:T6">B7+B8</f>
        <v>51713394</v>
      </c>
      <c r="C6" s="21">
        <f t="shared" si="1"/>
        <v>64898002</v>
      </c>
      <c r="D6" s="21">
        <f t="shared" si="1"/>
        <v>71336733</v>
      </c>
      <c r="E6" s="21">
        <f t="shared" si="1"/>
        <v>88393591</v>
      </c>
      <c r="F6" s="21">
        <f t="shared" si="1"/>
        <v>76000000</v>
      </c>
      <c r="G6" s="21">
        <f t="shared" si="1"/>
        <v>76000000</v>
      </c>
      <c r="H6" s="21">
        <f t="shared" si="1"/>
        <v>76000000</v>
      </c>
      <c r="I6" s="21">
        <f t="shared" si="1"/>
        <v>76000000</v>
      </c>
      <c r="J6" s="21">
        <f t="shared" si="1"/>
        <v>76000000</v>
      </c>
      <c r="K6" s="21">
        <f t="shared" si="1"/>
        <v>76000000</v>
      </c>
      <c r="L6" s="21">
        <f t="shared" si="1"/>
        <v>76000000</v>
      </c>
      <c r="M6" s="21">
        <f t="shared" si="1"/>
        <v>76000000</v>
      </c>
      <c r="N6" s="21">
        <f t="shared" si="1"/>
        <v>76000000</v>
      </c>
      <c r="O6" s="21">
        <f t="shared" si="1"/>
        <v>76000000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22">
        <f t="shared" si="1"/>
        <v>0</v>
      </c>
    </row>
    <row r="7" spans="1:20" ht="27" customHeight="1">
      <c r="A7" s="9" t="s">
        <v>24</v>
      </c>
      <c r="B7" s="10">
        <v>41883829</v>
      </c>
      <c r="C7" s="11">
        <v>46152445</v>
      </c>
      <c r="D7" s="11">
        <v>51664524</v>
      </c>
      <c r="E7" s="11">
        <v>56517274</v>
      </c>
      <c r="F7" s="11">
        <v>51000000</v>
      </c>
      <c r="G7" s="11">
        <v>51000000</v>
      </c>
      <c r="H7" s="11">
        <v>51000000</v>
      </c>
      <c r="I7" s="11">
        <v>51000000</v>
      </c>
      <c r="J7" s="11">
        <v>51000000</v>
      </c>
      <c r="K7" s="11">
        <v>51000000</v>
      </c>
      <c r="L7" s="11">
        <v>51000000</v>
      </c>
      <c r="M7" s="11">
        <v>51000000</v>
      </c>
      <c r="N7" s="11">
        <v>51000000</v>
      </c>
      <c r="O7" s="11">
        <v>51000000</v>
      </c>
      <c r="P7" s="11"/>
      <c r="Q7" s="11"/>
      <c r="R7" s="11"/>
      <c r="S7" s="11"/>
      <c r="T7" s="13"/>
    </row>
    <row r="8" spans="1:20" ht="27" customHeight="1">
      <c r="A8" s="15" t="s">
        <v>25</v>
      </c>
      <c r="B8" s="16">
        <v>9829565</v>
      </c>
      <c r="C8" s="17">
        <v>18745557</v>
      </c>
      <c r="D8" s="11">
        <v>19672209</v>
      </c>
      <c r="E8" s="17">
        <v>31876317</v>
      </c>
      <c r="F8" s="17">
        <v>25000000</v>
      </c>
      <c r="G8" s="17">
        <v>25000000</v>
      </c>
      <c r="H8" s="17">
        <v>25000000</v>
      </c>
      <c r="I8" s="17">
        <v>25000000</v>
      </c>
      <c r="J8" s="17">
        <v>25000000</v>
      </c>
      <c r="K8" s="17">
        <v>25000000</v>
      </c>
      <c r="L8" s="17">
        <v>25000000</v>
      </c>
      <c r="M8" s="17">
        <v>25000000</v>
      </c>
      <c r="N8" s="17">
        <v>25000000</v>
      </c>
      <c r="O8" s="17">
        <v>25000000</v>
      </c>
      <c r="P8" s="17"/>
      <c r="Q8" s="17"/>
      <c r="R8" s="17"/>
      <c r="S8" s="17"/>
      <c r="T8" s="18"/>
    </row>
    <row r="9" spans="1:20" ht="27" customHeight="1">
      <c r="A9" s="23" t="s">
        <v>26</v>
      </c>
      <c r="B9" s="24">
        <f aca="true" t="shared" si="2" ref="B9:T9">B2-B6</f>
        <v>-4216454</v>
      </c>
      <c r="C9" s="25">
        <f t="shared" si="2"/>
        <v>-8295089</v>
      </c>
      <c r="D9" s="25">
        <f t="shared" si="2"/>
        <v>-5698271</v>
      </c>
      <c r="E9" s="25">
        <f t="shared" si="2"/>
        <v>-12749481</v>
      </c>
      <c r="F9" s="25">
        <f t="shared" si="2"/>
        <v>750000</v>
      </c>
      <c r="G9" s="25">
        <f t="shared" si="2"/>
        <v>750000</v>
      </c>
      <c r="H9" s="25">
        <f t="shared" si="2"/>
        <v>750000</v>
      </c>
      <c r="I9" s="25">
        <f t="shared" si="2"/>
        <v>750000</v>
      </c>
      <c r="J9" s="25">
        <f t="shared" si="2"/>
        <v>750000</v>
      </c>
      <c r="K9" s="25">
        <f t="shared" si="2"/>
        <v>750000</v>
      </c>
      <c r="L9" s="25">
        <f t="shared" si="2"/>
        <v>750000</v>
      </c>
      <c r="M9" s="25">
        <f t="shared" si="2"/>
        <v>750000</v>
      </c>
      <c r="N9" s="25">
        <f t="shared" si="2"/>
        <v>750000</v>
      </c>
      <c r="O9" s="25">
        <f t="shared" si="2"/>
        <v>750000</v>
      </c>
      <c r="P9" s="25">
        <f t="shared" si="2"/>
        <v>0</v>
      </c>
      <c r="Q9" s="25">
        <f t="shared" si="2"/>
        <v>0</v>
      </c>
      <c r="R9" s="25">
        <f t="shared" si="2"/>
        <v>0</v>
      </c>
      <c r="S9" s="25">
        <f t="shared" si="2"/>
        <v>0</v>
      </c>
      <c r="T9" s="26">
        <f t="shared" si="2"/>
        <v>0</v>
      </c>
    </row>
    <row r="10" spans="1:20" ht="27" customHeight="1">
      <c r="A10" s="19" t="s">
        <v>27</v>
      </c>
      <c r="B10" s="20">
        <f aca="true" t="shared" si="3" ref="B10:T10">B11-B21</f>
        <v>4938197</v>
      </c>
      <c r="C10" s="21">
        <f t="shared" si="3"/>
        <v>12402721</v>
      </c>
      <c r="D10" s="21">
        <f t="shared" si="3"/>
        <v>8941151</v>
      </c>
      <c r="E10" s="21">
        <f t="shared" si="3"/>
        <v>12749481</v>
      </c>
      <c r="F10" s="21">
        <f t="shared" si="3"/>
        <v>0</v>
      </c>
      <c r="G10" s="21">
        <f t="shared" si="3"/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2">
        <f t="shared" si="3"/>
        <v>0</v>
      </c>
    </row>
    <row r="11" spans="1:20" ht="27" customHeight="1">
      <c r="A11" s="27" t="s">
        <v>28</v>
      </c>
      <c r="B11" s="28">
        <f aca="true" t="shared" si="4" ref="B11:T11">B12+B14+B16+B17+B18+B19+B20</f>
        <v>8721519</v>
      </c>
      <c r="C11" s="29">
        <f t="shared" si="4"/>
        <v>16619580</v>
      </c>
      <c r="D11" s="29">
        <f t="shared" si="4"/>
        <v>14873160</v>
      </c>
      <c r="E11" s="29">
        <f t="shared" si="4"/>
        <v>18926628</v>
      </c>
      <c r="F11" s="29">
        <f t="shared" si="4"/>
        <v>6709925</v>
      </c>
      <c r="G11" s="29">
        <f t="shared" si="4"/>
        <v>7709794</v>
      </c>
      <c r="H11" s="29">
        <f t="shared" si="4"/>
        <v>5698953</v>
      </c>
      <c r="I11" s="29">
        <f t="shared" si="4"/>
        <v>5497869</v>
      </c>
      <c r="J11" s="29">
        <f t="shared" si="4"/>
        <v>3075897</v>
      </c>
      <c r="K11" s="29">
        <f t="shared" si="4"/>
        <v>2833700</v>
      </c>
      <c r="L11" s="29">
        <f t="shared" si="4"/>
        <v>2809480</v>
      </c>
      <c r="M11" s="29">
        <f t="shared" si="4"/>
        <v>2807058</v>
      </c>
      <c r="N11" s="29">
        <f t="shared" si="4"/>
        <v>2718324</v>
      </c>
      <c r="O11" s="29">
        <f t="shared" si="4"/>
        <v>1782996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30">
        <f t="shared" si="4"/>
        <v>0</v>
      </c>
    </row>
    <row r="12" spans="1:20" ht="27" customHeight="1">
      <c r="A12" s="9" t="s">
        <v>29</v>
      </c>
      <c r="B12" s="10">
        <v>8721519</v>
      </c>
      <c r="C12" s="11">
        <v>14411180</v>
      </c>
      <c r="D12" s="11">
        <v>10425160</v>
      </c>
      <c r="E12" s="11">
        <v>15861658</v>
      </c>
      <c r="F12" s="11">
        <v>5959925</v>
      </c>
      <c r="G12" s="11">
        <v>6959794</v>
      </c>
      <c r="H12" s="11">
        <v>4948953</v>
      </c>
      <c r="I12" s="11">
        <v>4747869</v>
      </c>
      <c r="J12" s="11">
        <v>2325897</v>
      </c>
      <c r="K12" s="11">
        <v>2083700</v>
      </c>
      <c r="L12" s="11">
        <v>2059480</v>
      </c>
      <c r="M12" s="11">
        <v>2057058</v>
      </c>
      <c r="N12" s="11">
        <v>1968324</v>
      </c>
      <c r="O12" s="11">
        <v>1032996</v>
      </c>
      <c r="P12" s="11"/>
      <c r="Q12" s="11"/>
      <c r="R12" s="11"/>
      <c r="S12" s="11"/>
      <c r="T12" s="13"/>
    </row>
    <row r="13" spans="1:20" ht="48" customHeight="1">
      <c r="A13" s="9" t="s">
        <v>30</v>
      </c>
      <c r="B13" s="10">
        <v>4603481</v>
      </c>
      <c r="C13" s="11">
        <v>1342298</v>
      </c>
      <c r="D13" s="11">
        <v>4292903</v>
      </c>
      <c r="E13" s="11">
        <v>3564934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1:20" ht="27" customHeight="1">
      <c r="A14" s="9" t="s">
        <v>31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39" customHeight="1">
      <c r="A15" s="9" t="s">
        <v>32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3"/>
    </row>
    <row r="16" spans="1:20" ht="27" customHeight="1">
      <c r="A16" s="9" t="s">
        <v>33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3"/>
    </row>
    <row r="17" spans="1:20" ht="27" customHeight="1">
      <c r="A17" s="9" t="s">
        <v>34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3"/>
    </row>
    <row r="18" spans="1:20" ht="27" customHeight="1">
      <c r="A18" s="9" t="s">
        <v>35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</row>
    <row r="19" spans="1:20" ht="27" customHeight="1">
      <c r="A19" s="9" t="s">
        <v>36</v>
      </c>
      <c r="B19" s="10">
        <v>0</v>
      </c>
      <c r="C19" s="11">
        <v>2208400</v>
      </c>
      <c r="D19" s="11">
        <v>4448000</v>
      </c>
      <c r="E19" s="11">
        <v>3064970</v>
      </c>
      <c r="F19" s="11">
        <v>750000</v>
      </c>
      <c r="G19" s="11">
        <v>750000</v>
      </c>
      <c r="H19" s="11">
        <v>750000</v>
      </c>
      <c r="I19" s="11">
        <v>750000</v>
      </c>
      <c r="J19" s="11">
        <v>750000</v>
      </c>
      <c r="K19" s="11">
        <v>750000</v>
      </c>
      <c r="L19" s="11">
        <v>750000</v>
      </c>
      <c r="M19" s="11">
        <v>750000</v>
      </c>
      <c r="N19" s="11">
        <v>750000</v>
      </c>
      <c r="O19" s="11">
        <v>750000</v>
      </c>
      <c r="P19" s="11"/>
      <c r="Q19" s="11"/>
      <c r="R19" s="11"/>
      <c r="S19" s="11"/>
      <c r="T19" s="13"/>
    </row>
    <row r="20" spans="1:20" ht="27" customHeight="1">
      <c r="A20" s="9" t="s">
        <v>37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</row>
    <row r="21" spans="1:20" ht="27" customHeight="1">
      <c r="A21" s="27" t="s">
        <v>38</v>
      </c>
      <c r="B21" s="28">
        <f aca="true" t="shared" si="5" ref="B21:T21">B22+B24+B26+B27</f>
        <v>3783322</v>
      </c>
      <c r="C21" s="29">
        <f t="shared" si="5"/>
        <v>4216859</v>
      </c>
      <c r="D21" s="29">
        <f t="shared" si="5"/>
        <v>5932009</v>
      </c>
      <c r="E21" s="29">
        <f t="shared" si="5"/>
        <v>6177147</v>
      </c>
      <c r="F21" s="29">
        <f t="shared" si="5"/>
        <v>6709925</v>
      </c>
      <c r="G21" s="29">
        <f t="shared" si="5"/>
        <v>7709794</v>
      </c>
      <c r="H21" s="29">
        <f t="shared" si="5"/>
        <v>5698953</v>
      </c>
      <c r="I21" s="29">
        <f t="shared" si="5"/>
        <v>5497869</v>
      </c>
      <c r="J21" s="29">
        <f t="shared" si="5"/>
        <v>3075897</v>
      </c>
      <c r="K21" s="29">
        <f t="shared" si="5"/>
        <v>2833700</v>
      </c>
      <c r="L21" s="29">
        <f t="shared" si="5"/>
        <v>2809480</v>
      </c>
      <c r="M21" s="29">
        <f t="shared" si="5"/>
        <v>2807058</v>
      </c>
      <c r="N21" s="29">
        <f t="shared" si="5"/>
        <v>2718324</v>
      </c>
      <c r="O21" s="29">
        <f t="shared" si="5"/>
        <v>1782996</v>
      </c>
      <c r="P21" s="29">
        <f t="shared" si="5"/>
        <v>0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30">
        <f t="shared" si="5"/>
        <v>0</v>
      </c>
    </row>
    <row r="22" spans="1:20" ht="27" customHeight="1">
      <c r="A22" s="9" t="s">
        <v>39</v>
      </c>
      <c r="B22" s="10">
        <v>3783322</v>
      </c>
      <c r="C22" s="11">
        <v>4216859</v>
      </c>
      <c r="D22" s="11">
        <v>5932009</v>
      </c>
      <c r="E22" s="11">
        <v>6177147</v>
      </c>
      <c r="F22" s="31">
        <v>6709925</v>
      </c>
      <c r="G22" s="31">
        <v>7709794</v>
      </c>
      <c r="H22" s="31">
        <v>5698953</v>
      </c>
      <c r="I22" s="31">
        <v>5497869</v>
      </c>
      <c r="J22" s="31">
        <v>3075897</v>
      </c>
      <c r="K22" s="31">
        <v>2833700</v>
      </c>
      <c r="L22" s="31">
        <v>2809480</v>
      </c>
      <c r="M22" s="31">
        <v>2807058</v>
      </c>
      <c r="N22" s="31">
        <v>2718324</v>
      </c>
      <c r="O22" s="31">
        <v>1782996</v>
      </c>
      <c r="P22" s="11"/>
      <c r="Q22" s="11"/>
      <c r="R22" s="11"/>
      <c r="S22" s="11"/>
      <c r="T22" s="13"/>
    </row>
    <row r="23" spans="1:20" ht="48" customHeight="1">
      <c r="A23" s="9" t="s">
        <v>40</v>
      </c>
      <c r="B23" s="10">
        <v>1866915</v>
      </c>
      <c r="C23" s="11">
        <v>1443268</v>
      </c>
      <c r="D23" s="11">
        <v>1189634</v>
      </c>
      <c r="E23" s="11">
        <v>1661049</v>
      </c>
      <c r="F23" s="32">
        <v>1975418</v>
      </c>
      <c r="G23" s="32">
        <v>1630501</v>
      </c>
      <c r="H23" s="32">
        <v>1009501</v>
      </c>
      <c r="I23" s="32">
        <v>1009501</v>
      </c>
      <c r="J23" s="32">
        <v>785784</v>
      </c>
      <c r="K23" s="32">
        <v>785784</v>
      </c>
      <c r="L23" s="32">
        <v>785784</v>
      </c>
      <c r="M23" s="32">
        <v>785784</v>
      </c>
      <c r="N23" s="32">
        <v>743662</v>
      </c>
      <c r="O23" s="32">
        <v>356488</v>
      </c>
      <c r="P23" s="11"/>
      <c r="Q23" s="11"/>
      <c r="R23" s="11"/>
      <c r="S23" s="11"/>
      <c r="T23" s="13"/>
    </row>
    <row r="24" spans="1:20" ht="27" customHeight="1">
      <c r="A24" s="9" t="s">
        <v>41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3"/>
    </row>
    <row r="25" spans="1:20" ht="48" customHeight="1">
      <c r="A25" s="9" t="s">
        <v>42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3"/>
    </row>
    <row r="26" spans="1:20" ht="27" customHeight="1">
      <c r="A26" s="9" t="s">
        <v>43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3"/>
    </row>
    <row r="27" spans="1:20" ht="27" customHeight="1">
      <c r="A27" s="15" t="s">
        <v>44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27" customHeight="1">
      <c r="A28" s="23" t="s">
        <v>45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</row>
    <row r="29" spans="1:20" ht="27" customHeight="1">
      <c r="A29" s="19" t="s">
        <v>46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</row>
    <row r="30" spans="1:20" ht="51.75" customHeight="1">
      <c r="A30" s="9" t="s">
        <v>47</v>
      </c>
      <c r="B30" s="39"/>
      <c r="C30" s="40">
        <v>62867</v>
      </c>
      <c r="D30" s="40">
        <v>90829</v>
      </c>
      <c r="E30" s="40">
        <v>480000</v>
      </c>
      <c r="F30" s="40">
        <v>300000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</row>
    <row r="31" spans="1:20" ht="59.25" customHeight="1">
      <c r="A31" s="15" t="s">
        <v>48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</row>
    <row r="32" spans="1:20" ht="46.5" customHeight="1">
      <c r="A32" s="19" t="s">
        <v>49</v>
      </c>
      <c r="B32" s="20">
        <f aca="true" t="shared" si="6" ref="B32:T32">B33+B34+B35+B36+B37+B38</f>
        <v>2310205</v>
      </c>
      <c r="C32" s="21">
        <f t="shared" si="6"/>
        <v>3625932</v>
      </c>
      <c r="D32" s="21">
        <f t="shared" si="6"/>
        <v>5907978</v>
      </c>
      <c r="E32" s="21">
        <f t="shared" si="6"/>
        <v>6996098</v>
      </c>
      <c r="F32" s="21">
        <f t="shared" si="6"/>
        <v>6934507</v>
      </c>
      <c r="G32" s="21">
        <f t="shared" si="6"/>
        <v>7679293</v>
      </c>
      <c r="H32" s="21">
        <f t="shared" si="6"/>
        <v>5989452</v>
      </c>
      <c r="I32" s="21">
        <f t="shared" si="6"/>
        <v>5488368</v>
      </c>
      <c r="J32" s="21">
        <f t="shared" si="6"/>
        <v>3090113</v>
      </c>
      <c r="K32" s="21">
        <f t="shared" si="6"/>
        <v>2697916</v>
      </c>
      <c r="L32" s="21">
        <f t="shared" si="6"/>
        <v>2523696</v>
      </c>
      <c r="M32" s="21">
        <f t="shared" si="6"/>
        <v>2361274</v>
      </c>
      <c r="N32" s="21">
        <f t="shared" si="6"/>
        <v>2174662</v>
      </c>
      <c r="O32" s="21">
        <f t="shared" si="6"/>
        <v>1486508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2">
        <f t="shared" si="6"/>
        <v>0</v>
      </c>
    </row>
    <row r="33" spans="1:20" ht="27" customHeight="1">
      <c r="A33" s="9" t="s">
        <v>50</v>
      </c>
      <c r="B33" s="28">
        <f aca="true" t="shared" si="7" ref="B33:T33">B22-B23</f>
        <v>1916407</v>
      </c>
      <c r="C33" s="29">
        <f t="shared" si="7"/>
        <v>2773591</v>
      </c>
      <c r="D33" s="29">
        <f t="shared" si="7"/>
        <v>4742375</v>
      </c>
      <c r="E33" s="29">
        <f t="shared" si="7"/>
        <v>4516098</v>
      </c>
      <c r="F33" s="29">
        <f t="shared" si="7"/>
        <v>4734507</v>
      </c>
      <c r="G33" s="29">
        <f t="shared" si="7"/>
        <v>6079293</v>
      </c>
      <c r="H33" s="29">
        <f t="shared" si="7"/>
        <v>4689452</v>
      </c>
      <c r="I33" s="29">
        <f t="shared" si="7"/>
        <v>4488368</v>
      </c>
      <c r="J33" s="29">
        <f t="shared" si="7"/>
        <v>2290113</v>
      </c>
      <c r="K33" s="29">
        <f t="shared" si="7"/>
        <v>2047916</v>
      </c>
      <c r="L33" s="29">
        <f t="shared" si="7"/>
        <v>2023696</v>
      </c>
      <c r="M33" s="29">
        <f t="shared" si="7"/>
        <v>2021274</v>
      </c>
      <c r="N33" s="29">
        <f t="shared" si="7"/>
        <v>1974662</v>
      </c>
      <c r="O33" s="29">
        <f t="shared" si="7"/>
        <v>1426508</v>
      </c>
      <c r="P33" s="29">
        <f t="shared" si="7"/>
        <v>0</v>
      </c>
      <c r="Q33" s="29">
        <f t="shared" si="7"/>
        <v>0</v>
      </c>
      <c r="R33" s="29">
        <f t="shared" si="7"/>
        <v>0</v>
      </c>
      <c r="S33" s="29">
        <f t="shared" si="7"/>
        <v>0</v>
      </c>
      <c r="T33" s="30">
        <f t="shared" si="7"/>
        <v>0</v>
      </c>
    </row>
    <row r="34" spans="1:20" ht="27" customHeight="1">
      <c r="A34" s="9" t="s">
        <v>51</v>
      </c>
      <c r="B34" s="10">
        <v>393798</v>
      </c>
      <c r="C34" s="11">
        <v>789474</v>
      </c>
      <c r="D34" s="11">
        <v>1074774</v>
      </c>
      <c r="E34" s="11">
        <v>2000000</v>
      </c>
      <c r="F34" s="11">
        <v>1900000</v>
      </c>
      <c r="G34" s="11">
        <v>1600000</v>
      </c>
      <c r="H34" s="11">
        <v>1300000</v>
      </c>
      <c r="I34" s="11">
        <v>1000000</v>
      </c>
      <c r="J34" s="11">
        <v>800000</v>
      </c>
      <c r="K34" s="11">
        <v>650000</v>
      </c>
      <c r="L34" s="11">
        <v>500000</v>
      </c>
      <c r="M34" s="11">
        <v>340000</v>
      </c>
      <c r="N34" s="11">
        <v>200000</v>
      </c>
      <c r="O34" s="11">
        <v>60000</v>
      </c>
      <c r="P34" s="11"/>
      <c r="Q34" s="11"/>
      <c r="R34" s="11"/>
      <c r="S34" s="11"/>
      <c r="T34" s="13"/>
    </row>
    <row r="35" spans="1:20" ht="27" customHeight="1">
      <c r="A35" s="9" t="s">
        <v>52</v>
      </c>
      <c r="B35" s="28">
        <f aca="true" t="shared" si="8" ref="B35:T35">B24-B25</f>
        <v>0</v>
      </c>
      <c r="C35" s="29">
        <f t="shared" si="8"/>
        <v>0</v>
      </c>
      <c r="D35" s="29">
        <f t="shared" si="8"/>
        <v>0</v>
      </c>
      <c r="E35" s="29">
        <f t="shared" si="8"/>
        <v>0</v>
      </c>
      <c r="F35" s="29">
        <f t="shared" si="8"/>
        <v>0</v>
      </c>
      <c r="G35" s="29">
        <f t="shared" si="8"/>
        <v>0</v>
      </c>
      <c r="H35" s="29">
        <f t="shared" si="8"/>
        <v>0</v>
      </c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  <c r="O35" s="29">
        <f t="shared" si="8"/>
        <v>0</v>
      </c>
      <c r="P35" s="29">
        <f t="shared" si="8"/>
        <v>0</v>
      </c>
      <c r="Q35" s="29">
        <f t="shared" si="8"/>
        <v>0</v>
      </c>
      <c r="R35" s="29">
        <f t="shared" si="8"/>
        <v>0</v>
      </c>
      <c r="S35" s="29">
        <f t="shared" si="8"/>
        <v>0</v>
      </c>
      <c r="T35" s="30">
        <f t="shared" si="8"/>
        <v>0</v>
      </c>
    </row>
    <row r="36" spans="1:20" ht="27" customHeight="1">
      <c r="A36" s="9" t="s">
        <v>53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1:20" ht="60" customHeight="1">
      <c r="A37" s="9" t="s">
        <v>54</v>
      </c>
      <c r="B37" s="28">
        <f aca="true" t="shared" si="9" ref="B37:T37">B30-B31</f>
        <v>0</v>
      </c>
      <c r="C37" s="29">
        <f t="shared" si="9"/>
        <v>62867</v>
      </c>
      <c r="D37" s="29">
        <f t="shared" si="9"/>
        <v>90829</v>
      </c>
      <c r="E37" s="29">
        <f t="shared" si="9"/>
        <v>480000</v>
      </c>
      <c r="F37" s="29">
        <f t="shared" si="9"/>
        <v>300000</v>
      </c>
      <c r="G37" s="29">
        <f t="shared" si="9"/>
        <v>0</v>
      </c>
      <c r="H37" s="29">
        <f t="shared" si="9"/>
        <v>0</v>
      </c>
      <c r="I37" s="29">
        <f t="shared" si="9"/>
        <v>0</v>
      </c>
      <c r="J37" s="29">
        <f t="shared" si="9"/>
        <v>0</v>
      </c>
      <c r="K37" s="29">
        <f t="shared" si="9"/>
        <v>0</v>
      </c>
      <c r="L37" s="29">
        <f t="shared" si="9"/>
        <v>0</v>
      </c>
      <c r="M37" s="29">
        <f t="shared" si="9"/>
        <v>0</v>
      </c>
      <c r="N37" s="29">
        <f t="shared" si="9"/>
        <v>0</v>
      </c>
      <c r="O37" s="29">
        <f t="shared" si="9"/>
        <v>0</v>
      </c>
      <c r="P37" s="29">
        <f t="shared" si="9"/>
        <v>0</v>
      </c>
      <c r="Q37" s="29">
        <f t="shared" si="9"/>
        <v>0</v>
      </c>
      <c r="R37" s="29">
        <f t="shared" si="9"/>
        <v>0</v>
      </c>
      <c r="S37" s="29">
        <f t="shared" si="9"/>
        <v>0</v>
      </c>
      <c r="T37" s="30">
        <f t="shared" si="9"/>
        <v>0</v>
      </c>
    </row>
    <row r="38" spans="1:20" ht="48" customHeight="1">
      <c r="A38" s="15" t="s">
        <v>55</v>
      </c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27" customHeight="1">
      <c r="A39" s="23" t="s">
        <v>56</v>
      </c>
      <c r="B39" s="47">
        <f aca="true" t="shared" si="10" ref="B39:T39">B32/B2</f>
        <v>0.0486390281142322</v>
      </c>
      <c r="C39" s="48">
        <f t="shared" si="10"/>
        <v>0.06405910593329357</v>
      </c>
      <c r="D39" s="48">
        <f t="shared" si="10"/>
        <v>0.09000786764321199</v>
      </c>
      <c r="E39" s="48">
        <f t="shared" si="10"/>
        <v>0.09248701584300482</v>
      </c>
      <c r="F39" s="48">
        <f t="shared" si="10"/>
        <v>0.09035188273615635</v>
      </c>
      <c r="G39" s="48">
        <f t="shared" si="10"/>
        <v>0.1000559348534202</v>
      </c>
      <c r="H39" s="48">
        <f t="shared" si="10"/>
        <v>0.07803846254071661</v>
      </c>
      <c r="I39" s="48">
        <f t="shared" si="10"/>
        <v>0.07150968078175896</v>
      </c>
      <c r="J39" s="48">
        <f t="shared" si="10"/>
        <v>0.040262058631921824</v>
      </c>
      <c r="K39" s="48">
        <f t="shared" si="10"/>
        <v>0.035152</v>
      </c>
      <c r="L39" s="48">
        <f t="shared" si="10"/>
        <v>0.0328820325732899</v>
      </c>
      <c r="M39" s="48">
        <f t="shared" si="10"/>
        <v>0.030765785016286646</v>
      </c>
      <c r="N39" s="48">
        <f t="shared" si="10"/>
        <v>0.028334358306188925</v>
      </c>
      <c r="O39" s="48">
        <f t="shared" si="10"/>
        <v>0.019368182410423453</v>
      </c>
      <c r="P39" s="48" t="e">
        <f t="shared" si="10"/>
        <v>#DIV/0!</v>
      </c>
      <c r="Q39" s="48" t="e">
        <f t="shared" si="10"/>
        <v>#DIV/0!</v>
      </c>
      <c r="R39" s="48" t="e">
        <f t="shared" si="10"/>
        <v>#DIV/0!</v>
      </c>
      <c r="S39" s="48" t="e">
        <f t="shared" si="10"/>
        <v>#DIV/0!</v>
      </c>
      <c r="T39" s="49" t="e">
        <f t="shared" si="10"/>
        <v>#DIV/0!</v>
      </c>
    </row>
    <row r="40" spans="1:20" ht="39" customHeight="1">
      <c r="A40" s="19" t="s">
        <v>57</v>
      </c>
      <c r="B40" s="20">
        <f aca="true" t="shared" si="11" ref="B40:T40">B41+B43+B45+B46</f>
        <v>13961512</v>
      </c>
      <c r="C40" s="21">
        <f t="shared" si="11"/>
        <v>24155833</v>
      </c>
      <c r="D40" s="21">
        <f t="shared" si="11"/>
        <v>28648984</v>
      </c>
      <c r="E40" s="21">
        <f t="shared" si="11"/>
        <v>38333495</v>
      </c>
      <c r="F40" s="21">
        <f t="shared" si="11"/>
        <v>37583495</v>
      </c>
      <c r="G40" s="21">
        <f t="shared" si="11"/>
        <v>36833495</v>
      </c>
      <c r="H40" s="21">
        <f t="shared" si="11"/>
        <v>36083495</v>
      </c>
      <c r="I40" s="21">
        <f t="shared" si="11"/>
        <v>35333495</v>
      </c>
      <c r="J40" s="21">
        <f t="shared" si="11"/>
        <v>34583495</v>
      </c>
      <c r="K40" s="21">
        <f t="shared" si="11"/>
        <v>33833495</v>
      </c>
      <c r="L40" s="21">
        <f t="shared" si="11"/>
        <v>33083495</v>
      </c>
      <c r="M40" s="21">
        <f t="shared" si="11"/>
        <v>32333495</v>
      </c>
      <c r="N40" s="21">
        <f t="shared" si="11"/>
        <v>31583495</v>
      </c>
      <c r="O40" s="21">
        <f t="shared" si="11"/>
        <v>30833495</v>
      </c>
      <c r="P40" s="21">
        <f t="shared" si="11"/>
        <v>30833495</v>
      </c>
      <c r="Q40" s="21">
        <f t="shared" si="11"/>
        <v>30833495</v>
      </c>
      <c r="R40" s="21">
        <f t="shared" si="11"/>
        <v>30833495</v>
      </c>
      <c r="S40" s="21">
        <f t="shared" si="11"/>
        <v>30833495</v>
      </c>
      <c r="T40" s="22">
        <f t="shared" si="11"/>
        <v>30833495</v>
      </c>
    </row>
    <row r="41" spans="1:20" ht="27" customHeight="1">
      <c r="A41" s="9" t="s">
        <v>58</v>
      </c>
      <c r="B41" s="10"/>
      <c r="C41" s="50">
        <f aca="true" t="shared" si="12" ref="C41:T41">B41+C14-C24</f>
        <v>0</v>
      </c>
      <c r="D41" s="50">
        <f t="shared" si="12"/>
        <v>0</v>
      </c>
      <c r="E41" s="50">
        <f t="shared" si="12"/>
        <v>0</v>
      </c>
      <c r="F41" s="50">
        <f t="shared" si="12"/>
        <v>0</v>
      </c>
      <c r="G41" s="50">
        <f t="shared" si="12"/>
        <v>0</v>
      </c>
      <c r="H41" s="50">
        <f t="shared" si="12"/>
        <v>0</v>
      </c>
      <c r="I41" s="50">
        <f t="shared" si="12"/>
        <v>0</v>
      </c>
      <c r="J41" s="50">
        <f t="shared" si="12"/>
        <v>0</v>
      </c>
      <c r="K41" s="50">
        <f t="shared" si="12"/>
        <v>0</v>
      </c>
      <c r="L41" s="50">
        <f t="shared" si="12"/>
        <v>0</v>
      </c>
      <c r="M41" s="50">
        <f t="shared" si="12"/>
        <v>0</v>
      </c>
      <c r="N41" s="50">
        <f t="shared" si="12"/>
        <v>0</v>
      </c>
      <c r="O41" s="50">
        <f t="shared" si="12"/>
        <v>0</v>
      </c>
      <c r="P41" s="50">
        <f t="shared" si="12"/>
        <v>0</v>
      </c>
      <c r="Q41" s="50">
        <f t="shared" si="12"/>
        <v>0</v>
      </c>
      <c r="R41" s="50">
        <f t="shared" si="12"/>
        <v>0</v>
      </c>
      <c r="S41" s="50">
        <f t="shared" si="12"/>
        <v>0</v>
      </c>
      <c r="T41" s="50">
        <f t="shared" si="12"/>
        <v>0</v>
      </c>
    </row>
    <row r="42" spans="1:20" ht="48" customHeight="1">
      <c r="A42" s="9" t="s">
        <v>59</v>
      </c>
      <c r="B42" s="51"/>
      <c r="C42" s="50">
        <f aca="true" t="shared" si="13" ref="C42:T42">B42+C15-C25</f>
        <v>0</v>
      </c>
      <c r="D42" s="50">
        <f t="shared" si="13"/>
        <v>0</v>
      </c>
      <c r="E42" s="50">
        <f t="shared" si="13"/>
        <v>0</v>
      </c>
      <c r="F42" s="50">
        <f t="shared" si="13"/>
        <v>0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0</v>
      </c>
      <c r="K42" s="50">
        <f t="shared" si="13"/>
        <v>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 t="shared" si="13"/>
        <v>0</v>
      </c>
    </row>
    <row r="43" spans="1:20" ht="27" customHeight="1">
      <c r="A43" s="9" t="s">
        <v>60</v>
      </c>
      <c r="B43" s="10">
        <v>13961512</v>
      </c>
      <c r="C43" s="50">
        <f aca="true" t="shared" si="14" ref="C43:T43">B43+C12-C22-C28</f>
        <v>24155833</v>
      </c>
      <c r="D43" s="50">
        <f t="shared" si="14"/>
        <v>28648984</v>
      </c>
      <c r="E43" s="50">
        <f t="shared" si="14"/>
        <v>38333495</v>
      </c>
      <c r="F43" s="50">
        <f t="shared" si="14"/>
        <v>37583495</v>
      </c>
      <c r="G43" s="50">
        <f t="shared" si="14"/>
        <v>36833495</v>
      </c>
      <c r="H43" s="50">
        <f t="shared" si="14"/>
        <v>36083495</v>
      </c>
      <c r="I43" s="50">
        <f t="shared" si="14"/>
        <v>35333495</v>
      </c>
      <c r="J43" s="50">
        <f t="shared" si="14"/>
        <v>34583495</v>
      </c>
      <c r="K43" s="50">
        <f t="shared" si="14"/>
        <v>33833495</v>
      </c>
      <c r="L43" s="50">
        <f t="shared" si="14"/>
        <v>33083495</v>
      </c>
      <c r="M43" s="50">
        <f t="shared" si="14"/>
        <v>32333495</v>
      </c>
      <c r="N43" s="50">
        <f t="shared" si="14"/>
        <v>31583495</v>
      </c>
      <c r="O43" s="50">
        <f t="shared" si="14"/>
        <v>30833495</v>
      </c>
      <c r="P43" s="50">
        <f t="shared" si="14"/>
        <v>30833495</v>
      </c>
      <c r="Q43" s="50">
        <f t="shared" si="14"/>
        <v>30833495</v>
      </c>
      <c r="R43" s="50">
        <f t="shared" si="14"/>
        <v>30833495</v>
      </c>
      <c r="S43" s="50">
        <f t="shared" si="14"/>
        <v>30833495</v>
      </c>
      <c r="T43" s="50">
        <f t="shared" si="14"/>
        <v>30833495</v>
      </c>
    </row>
    <row r="44" spans="1:20" ht="48" customHeight="1">
      <c r="A44" s="9" t="s">
        <v>61</v>
      </c>
      <c r="B44" s="51">
        <v>4962023</v>
      </c>
      <c r="C44" s="50">
        <f aca="true" t="shared" si="15" ref="C44:T44">B44+C13-C23</f>
        <v>4861053</v>
      </c>
      <c r="D44" s="50">
        <f t="shared" si="15"/>
        <v>7964322</v>
      </c>
      <c r="E44" s="50">
        <f t="shared" si="15"/>
        <v>9868207</v>
      </c>
      <c r="F44" s="50">
        <f t="shared" si="15"/>
        <v>7892789</v>
      </c>
      <c r="G44" s="50">
        <f t="shared" si="15"/>
        <v>6262288</v>
      </c>
      <c r="H44" s="50">
        <f t="shared" si="15"/>
        <v>5252787</v>
      </c>
      <c r="I44" s="50">
        <f t="shared" si="15"/>
        <v>4243286</v>
      </c>
      <c r="J44" s="50">
        <f t="shared" si="15"/>
        <v>3457502</v>
      </c>
      <c r="K44" s="50">
        <f t="shared" si="15"/>
        <v>2671718</v>
      </c>
      <c r="L44" s="50">
        <f t="shared" si="15"/>
        <v>1885934</v>
      </c>
      <c r="M44" s="50">
        <f t="shared" si="15"/>
        <v>1100150</v>
      </c>
      <c r="N44" s="50">
        <f t="shared" si="15"/>
        <v>356488</v>
      </c>
      <c r="O44" s="50">
        <f t="shared" si="15"/>
        <v>0</v>
      </c>
      <c r="P44" s="50">
        <f t="shared" si="15"/>
        <v>0</v>
      </c>
      <c r="Q44" s="50">
        <f t="shared" si="15"/>
        <v>0</v>
      </c>
      <c r="R44" s="50">
        <f t="shared" si="15"/>
        <v>0</v>
      </c>
      <c r="S44" s="50">
        <f t="shared" si="15"/>
        <v>0</v>
      </c>
      <c r="T44" s="50">
        <f t="shared" si="15"/>
        <v>0</v>
      </c>
    </row>
    <row r="45" spans="1:20" ht="27" customHeight="1">
      <c r="A45" s="9" t="s">
        <v>62</v>
      </c>
      <c r="B45" s="1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</row>
    <row r="46" spans="1:20" ht="27" customHeight="1">
      <c r="A46" s="15" t="s">
        <v>63</v>
      </c>
      <c r="B46" s="1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27" customHeight="1">
      <c r="A47" s="23" t="s">
        <v>64</v>
      </c>
      <c r="B47" s="47">
        <f aca="true" t="shared" si="16" ref="B47:T47">(B40-B42-B44)/B2</f>
        <v>0.18947513250327283</v>
      </c>
      <c r="C47" s="48">
        <f t="shared" si="16"/>
        <v>0.3408796292869238</v>
      </c>
      <c r="D47" s="48">
        <f t="shared" si="16"/>
        <v>0.31513020521413193</v>
      </c>
      <c r="E47" s="48">
        <f t="shared" si="16"/>
        <v>0.3763054122786295</v>
      </c>
      <c r="F47" s="48">
        <f t="shared" si="16"/>
        <v>0.38684958957654725</v>
      </c>
      <c r="G47" s="48">
        <f t="shared" si="16"/>
        <v>0.3983219153094463</v>
      </c>
      <c r="H47" s="48">
        <f t="shared" si="16"/>
        <v>0.4017030358306189</v>
      </c>
      <c r="I47" s="48">
        <f t="shared" si="16"/>
        <v>0.4050841563517915</v>
      </c>
      <c r="J47" s="48">
        <f t="shared" si="16"/>
        <v>0.4055503973941368</v>
      </c>
      <c r="K47" s="48">
        <f t="shared" si="16"/>
        <v>0.40601663843648206</v>
      </c>
      <c r="L47" s="48">
        <f t="shared" si="16"/>
        <v>0.4064828794788274</v>
      </c>
      <c r="M47" s="48">
        <f t="shared" si="16"/>
        <v>0.40694912052117266</v>
      </c>
      <c r="N47" s="48">
        <f t="shared" si="16"/>
        <v>0.4068665407166124</v>
      </c>
      <c r="O47" s="48">
        <f t="shared" si="16"/>
        <v>0.40173934853420196</v>
      </c>
      <c r="P47" s="48" t="e">
        <f t="shared" si="16"/>
        <v>#DIV/0!</v>
      </c>
      <c r="Q47" s="48" t="e">
        <f t="shared" si="16"/>
        <v>#DIV/0!</v>
      </c>
      <c r="R47" s="48" t="e">
        <f t="shared" si="16"/>
        <v>#DIV/0!</v>
      </c>
      <c r="S47" s="48" t="e">
        <f t="shared" si="16"/>
        <v>#DIV/0!</v>
      </c>
      <c r="T47" s="49" t="e">
        <f t="shared" si="16"/>
        <v>#DIV/0!</v>
      </c>
    </row>
    <row r="48" spans="1:20" ht="48" customHeight="1">
      <c r="A48" s="23" t="s">
        <v>65</v>
      </c>
      <c r="B48" s="52" t="s">
        <v>66</v>
      </c>
      <c r="C48" s="53" t="s">
        <v>66</v>
      </c>
      <c r="D48" s="53" t="s">
        <v>66</v>
      </c>
      <c r="E48" s="48">
        <f>((D8+D5-D7)/D2+(C3+C5-C7)/C2+(B3+B5-B7)/B2)/3</f>
        <v>-0.10432362210835848</v>
      </c>
      <c r="F48" s="48">
        <f>((E3+E5-E7)/E2+(D8+D5-D7)/D2+(C3+C5-C7)/C2)/3</f>
        <v>-0.1268479940386556</v>
      </c>
      <c r="G48" s="48">
        <f>((F3+F5-F7)/F2+(E3+E5-E7)/E2+(D8+D5-D7)/D2)/3</f>
        <v>-0.14776825730278575</v>
      </c>
      <c r="H48" s="48">
        <f aca="true" t="shared" si="17" ref="H48:T48">((G3+G5-G7)/G2+(F3+F5-F7)/F2+(E3+E5-E7)/E2)/3</f>
        <v>0.01473727449538789</v>
      </c>
      <c r="I48" s="48">
        <f t="shared" si="17"/>
        <v>0.026058631921824105</v>
      </c>
      <c r="J48" s="48">
        <f t="shared" si="17"/>
        <v>0.026058631921824105</v>
      </c>
      <c r="K48" s="48">
        <f t="shared" si="17"/>
        <v>0.026058631921824105</v>
      </c>
      <c r="L48" s="48">
        <f t="shared" si="17"/>
        <v>0.026058631921824105</v>
      </c>
      <c r="M48" s="48">
        <f t="shared" si="17"/>
        <v>0.026058631921824105</v>
      </c>
      <c r="N48" s="48">
        <f t="shared" si="17"/>
        <v>0.026058631921824105</v>
      </c>
      <c r="O48" s="48">
        <f t="shared" si="17"/>
        <v>0.026058631921824105</v>
      </c>
      <c r="P48" s="48">
        <f t="shared" si="17"/>
        <v>0.026058631921824105</v>
      </c>
      <c r="Q48" s="48" t="e">
        <f t="shared" si="17"/>
        <v>#DIV/0!</v>
      </c>
      <c r="R48" s="48" t="e">
        <f t="shared" si="17"/>
        <v>#DIV/0!</v>
      </c>
      <c r="S48" s="48" t="e">
        <f t="shared" si="17"/>
        <v>#DIV/0!</v>
      </c>
      <c r="T48" s="49" t="e">
        <f t="shared" si="17"/>
        <v>#DIV/0!</v>
      </c>
    </row>
    <row r="49" spans="1:20" ht="48" customHeight="1">
      <c r="A49" s="54" t="s">
        <v>67</v>
      </c>
      <c r="B49" s="55" t="s">
        <v>66</v>
      </c>
      <c r="C49" s="56" t="s">
        <v>66</v>
      </c>
      <c r="D49" s="56" t="s">
        <v>66</v>
      </c>
      <c r="E49" s="56" t="str">
        <f aca="true" t="shared" si="18" ref="E49:T49">IF(E39&lt;=E48,"TAK","NIE")</f>
        <v>NIE</v>
      </c>
      <c r="F49" s="56" t="str">
        <f t="shared" si="18"/>
        <v>NIE</v>
      </c>
      <c r="G49" s="56" t="str">
        <f t="shared" si="18"/>
        <v>NIE</v>
      </c>
      <c r="H49" s="56" t="str">
        <f t="shared" si="18"/>
        <v>NIE</v>
      </c>
      <c r="I49" s="56" t="str">
        <f t="shared" si="18"/>
        <v>NIE</v>
      </c>
      <c r="J49" s="56" t="str">
        <f t="shared" si="18"/>
        <v>NIE</v>
      </c>
      <c r="K49" s="56" t="str">
        <f t="shared" si="18"/>
        <v>NIE</v>
      </c>
      <c r="L49" s="56" t="str">
        <f t="shared" si="18"/>
        <v>NIE</v>
      </c>
      <c r="M49" s="56" t="str">
        <f t="shared" si="18"/>
        <v>NIE</v>
      </c>
      <c r="N49" s="56" t="str">
        <f t="shared" si="18"/>
        <v>NIE</v>
      </c>
      <c r="O49" s="56" t="str">
        <f t="shared" si="18"/>
        <v>TAK</v>
      </c>
      <c r="P49" s="56" t="e">
        <f t="shared" si="18"/>
        <v>#DIV/0!</v>
      </c>
      <c r="Q49" s="56" t="e">
        <f t="shared" si="18"/>
        <v>#DIV/0!</v>
      </c>
      <c r="R49" s="56" t="e">
        <f t="shared" si="18"/>
        <v>#DIV/0!</v>
      </c>
      <c r="S49" s="56" t="e">
        <f t="shared" si="18"/>
        <v>#DIV/0!</v>
      </c>
      <c r="T49" s="56" t="e">
        <f t="shared" si="18"/>
        <v>#DIV/0!</v>
      </c>
    </row>
    <row r="50" spans="1:20" ht="12.75">
      <c r="A50" s="57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32.75" customHeight="1">
      <c r="A55" s="153" t="s">
        <v>68</v>
      </c>
      <c r="B55" s="153"/>
      <c r="C55" s="153"/>
      <c r="D55" s="153"/>
      <c r="E55" s="153"/>
      <c r="F55" s="153"/>
      <c r="G55" s="153"/>
      <c r="H55" s="153"/>
      <c r="I55" s="153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24.75" customHeight="1">
      <c r="A56" s="154" t="s">
        <v>69</v>
      </c>
      <c r="B56" s="154"/>
      <c r="C56" s="154"/>
      <c r="D56" s="154"/>
      <c r="E56" s="154"/>
      <c r="F56" s="154"/>
      <c r="G56" s="154"/>
      <c r="H56" s="154"/>
      <c r="I56" s="154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155"/>
      <c r="B57" s="155"/>
      <c r="C57" s="155"/>
      <c r="D57" s="155"/>
      <c r="E57" s="155"/>
      <c r="F57" s="155"/>
      <c r="G57" s="155"/>
      <c r="H57" s="155"/>
      <c r="I57" s="155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155"/>
      <c r="B58" s="155"/>
      <c r="C58" s="155"/>
      <c r="D58" s="155"/>
      <c r="E58" s="155"/>
      <c r="F58" s="155"/>
      <c r="G58" s="155"/>
      <c r="H58" s="155"/>
      <c r="I58" s="155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</sheetData>
  <sheetProtection sheet="1"/>
  <mergeCells count="4">
    <mergeCell ref="A55:I55"/>
    <mergeCell ref="A56:I56"/>
    <mergeCell ref="A57:I57"/>
    <mergeCell ref="A58:I5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7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366"/>
  <sheetViews>
    <sheetView tabSelected="1" workbookViewId="0" topLeftCell="F31">
      <selection activeCell="K3" sqref="K3"/>
    </sheetView>
  </sheetViews>
  <sheetFormatPr defaultColWidth="11.57421875" defaultRowHeight="12.75"/>
  <cols>
    <col min="1" max="1" width="47.57421875" style="72" customWidth="1"/>
    <col min="2" max="5" width="13.28125" style="72" bestFit="1" customWidth="1"/>
    <col min="6" max="6" width="13.421875" style="72" customWidth="1"/>
    <col min="7" max="7" width="13.57421875" style="72" customWidth="1"/>
    <col min="8" max="8" width="13.28125" style="72" bestFit="1" customWidth="1"/>
    <col min="9" max="9" width="13.28125" style="72" customWidth="1"/>
    <col min="10" max="10" width="13.421875" style="72" customWidth="1"/>
    <col min="11" max="11" width="13.57421875" style="72" customWidth="1"/>
    <col min="12" max="12" width="14.28125" style="72" customWidth="1"/>
    <col min="13" max="13" width="13.140625" style="72" customWidth="1"/>
    <col min="14" max="14" width="13.421875" style="72" customWidth="1"/>
    <col min="15" max="15" width="13.00390625" style="72" customWidth="1"/>
    <col min="16" max="16" width="13.28125" style="72" customWidth="1"/>
    <col min="17" max="16384" width="11.57421875" style="72" customWidth="1"/>
  </cols>
  <sheetData>
    <row r="1" spans="8:16" ht="12.75">
      <c r="H1" s="72" t="s">
        <v>90</v>
      </c>
      <c r="N1" s="152" t="s">
        <v>91</v>
      </c>
      <c r="O1" s="152"/>
      <c r="P1" s="152"/>
    </row>
    <row r="2" spans="14:16" ht="12.75">
      <c r="N2" s="152" t="s">
        <v>97</v>
      </c>
      <c r="O2" s="152"/>
      <c r="P2" s="152"/>
    </row>
    <row r="3" spans="14:16" ht="12.75">
      <c r="N3" s="152" t="s">
        <v>95</v>
      </c>
      <c r="O3" s="152"/>
      <c r="P3" s="152"/>
    </row>
    <row r="4" spans="14:16" ht="12.75">
      <c r="N4" s="152" t="s">
        <v>96</v>
      </c>
      <c r="O4" s="152"/>
      <c r="P4" s="152"/>
    </row>
    <row r="5" spans="1:13" ht="27" customHeight="1">
      <c r="A5" s="157" t="s">
        <v>87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</row>
    <row r="6" ht="13.5" thickBot="1"/>
    <row r="7" spans="1:16" ht="60.75" customHeight="1" thickBot="1" thickTop="1">
      <c r="A7" s="86" t="s">
        <v>70</v>
      </c>
      <c r="B7" s="87" t="s">
        <v>77</v>
      </c>
      <c r="C7" s="73" t="s">
        <v>76</v>
      </c>
      <c r="D7" s="73" t="s">
        <v>75</v>
      </c>
      <c r="E7" s="73" t="s">
        <v>92</v>
      </c>
      <c r="F7" s="73" t="s">
        <v>72</v>
      </c>
      <c r="G7" s="73" t="s">
        <v>71</v>
      </c>
      <c r="H7" s="73" t="s">
        <v>73</v>
      </c>
      <c r="I7" s="73" t="s">
        <v>74</v>
      </c>
      <c r="J7" s="73" t="s">
        <v>80</v>
      </c>
      <c r="K7" s="73" t="s">
        <v>81</v>
      </c>
      <c r="L7" s="88" t="s">
        <v>82</v>
      </c>
      <c r="M7" s="89" t="s">
        <v>83</v>
      </c>
      <c r="N7" s="89" t="s">
        <v>84</v>
      </c>
      <c r="O7" s="90" t="s">
        <v>85</v>
      </c>
      <c r="P7" s="91" t="s">
        <v>86</v>
      </c>
    </row>
    <row r="8" spans="1:16" ht="22.5" customHeight="1" thickBot="1">
      <c r="A8" s="92" t="s">
        <v>19</v>
      </c>
      <c r="B8" s="74">
        <f>SUM(B9:B10)</f>
        <v>31854675.720000003</v>
      </c>
      <c r="C8" s="74">
        <f aca="true" t="shared" si="0" ref="C8:P8">SUM(C9:C10)</f>
        <v>34747483.81</v>
      </c>
      <c r="D8" s="74">
        <f t="shared" si="0"/>
        <v>35843728.58</v>
      </c>
      <c r="E8" s="74">
        <f t="shared" si="0"/>
        <v>38139002.7</v>
      </c>
      <c r="F8" s="74">
        <f t="shared" si="0"/>
        <v>43699709.21</v>
      </c>
      <c r="G8" s="74">
        <f t="shared" si="0"/>
        <v>39750000</v>
      </c>
      <c r="H8" s="74">
        <f t="shared" si="0"/>
        <v>38980000</v>
      </c>
      <c r="I8" s="74">
        <f t="shared" si="0"/>
        <v>38517000</v>
      </c>
      <c r="J8" s="74">
        <f t="shared" si="0"/>
        <v>37610000</v>
      </c>
      <c r="K8" s="74">
        <f t="shared" si="0"/>
        <v>38600000</v>
      </c>
      <c r="L8" s="93">
        <f t="shared" si="0"/>
        <v>38400000</v>
      </c>
      <c r="M8" s="74">
        <f t="shared" si="0"/>
        <v>38400000</v>
      </c>
      <c r="N8" s="74">
        <f t="shared" si="0"/>
        <v>38400000</v>
      </c>
      <c r="O8" s="93">
        <f t="shared" si="0"/>
        <v>38400000</v>
      </c>
      <c r="P8" s="74">
        <f t="shared" si="0"/>
        <v>38400000</v>
      </c>
    </row>
    <row r="9" spans="1:16" ht="22.5" customHeight="1" thickTop="1">
      <c r="A9" s="94" t="s">
        <v>20</v>
      </c>
      <c r="B9" s="95">
        <v>27969072.44</v>
      </c>
      <c r="C9" s="75">
        <v>29976194</v>
      </c>
      <c r="D9" s="96">
        <v>30961833.83</v>
      </c>
      <c r="E9" s="75">
        <v>31575352.7</v>
      </c>
      <c r="F9" s="75">
        <v>31626357.21</v>
      </c>
      <c r="G9" s="75">
        <v>33250000</v>
      </c>
      <c r="H9" s="75">
        <v>33900000</v>
      </c>
      <c r="I9" s="75">
        <v>34517000</v>
      </c>
      <c r="J9" s="97">
        <v>34610000</v>
      </c>
      <c r="K9" s="97">
        <v>34600000</v>
      </c>
      <c r="L9" s="97">
        <v>34600000</v>
      </c>
      <c r="M9" s="97">
        <v>34600000</v>
      </c>
      <c r="N9" s="97">
        <v>34600000</v>
      </c>
      <c r="O9" s="97">
        <v>34600000</v>
      </c>
      <c r="P9" s="75">
        <v>34600000</v>
      </c>
    </row>
    <row r="10" spans="1:16" ht="22.5" customHeight="1">
      <c r="A10" s="98" t="s">
        <v>21</v>
      </c>
      <c r="B10" s="64">
        <v>3885603.28</v>
      </c>
      <c r="C10" s="61">
        <v>4771289.81</v>
      </c>
      <c r="D10" s="99">
        <v>4881894.75</v>
      </c>
      <c r="E10" s="61">
        <v>6563650</v>
      </c>
      <c r="F10" s="61">
        <v>12073352</v>
      </c>
      <c r="G10" s="61">
        <v>6500000</v>
      </c>
      <c r="H10" s="61">
        <v>5080000</v>
      </c>
      <c r="I10" s="61">
        <v>4000000</v>
      </c>
      <c r="J10" s="62">
        <v>3000000</v>
      </c>
      <c r="K10" s="62">
        <v>4000000</v>
      </c>
      <c r="L10" s="62">
        <v>3800000</v>
      </c>
      <c r="M10" s="62">
        <v>3800000</v>
      </c>
      <c r="N10" s="62">
        <v>3800000</v>
      </c>
      <c r="O10" s="62">
        <v>3800000</v>
      </c>
      <c r="P10" s="61">
        <v>3800000</v>
      </c>
    </row>
    <row r="11" spans="1:16" ht="22.5" customHeight="1" thickBot="1">
      <c r="A11" s="100" t="s">
        <v>22</v>
      </c>
      <c r="B11" s="66">
        <v>2673893.54</v>
      </c>
      <c r="C11" s="67">
        <v>4313878.15</v>
      </c>
      <c r="D11" s="67">
        <v>1895504.75</v>
      </c>
      <c r="E11" s="67">
        <v>1795952.53</v>
      </c>
      <c r="F11" s="67">
        <v>2513345</v>
      </c>
      <c r="G11" s="67">
        <v>2600000</v>
      </c>
      <c r="H11" s="67">
        <v>2500000</v>
      </c>
      <c r="I11" s="67">
        <v>2200000</v>
      </c>
      <c r="J11" s="68">
        <v>2100000</v>
      </c>
      <c r="K11" s="68">
        <v>2100000</v>
      </c>
      <c r="L11" s="68">
        <v>2100000</v>
      </c>
      <c r="M11" s="101">
        <v>1800000</v>
      </c>
      <c r="N11" s="101">
        <v>1500000</v>
      </c>
      <c r="O11" s="102">
        <v>1000000</v>
      </c>
      <c r="P11" s="103">
        <v>800000</v>
      </c>
    </row>
    <row r="12" spans="1:16" ht="22.5" customHeight="1" thickBot="1">
      <c r="A12" s="92" t="s">
        <v>23</v>
      </c>
      <c r="B12" s="74">
        <f>SUM(B13:B14)</f>
        <v>29144312.15</v>
      </c>
      <c r="C12" s="74">
        <f aca="true" t="shared" si="1" ref="C12:P12">SUM(C13:C14)</f>
        <v>32100422.830000002</v>
      </c>
      <c r="D12" s="74">
        <f t="shared" si="1"/>
        <v>37154191.43</v>
      </c>
      <c r="E12" s="74">
        <f t="shared" si="1"/>
        <v>42240723.629999995</v>
      </c>
      <c r="F12" s="74">
        <f t="shared" si="1"/>
        <v>45825292.49</v>
      </c>
      <c r="G12" s="74">
        <f t="shared" si="1"/>
        <v>37655862</v>
      </c>
      <c r="H12" s="74">
        <f t="shared" si="1"/>
        <v>36899716</v>
      </c>
      <c r="I12" s="74">
        <f t="shared" si="1"/>
        <v>36659059.85</v>
      </c>
      <c r="J12" s="74">
        <f>SUM(J13:J14)</f>
        <v>36804000</v>
      </c>
      <c r="K12" s="74">
        <f>SUM(K13:K14)</f>
        <v>38016400</v>
      </c>
      <c r="L12" s="93">
        <f t="shared" si="1"/>
        <v>38038600</v>
      </c>
      <c r="M12" s="74">
        <f t="shared" si="1"/>
        <v>38164000</v>
      </c>
      <c r="N12" s="74">
        <f t="shared" si="1"/>
        <v>38164000</v>
      </c>
      <c r="O12" s="93">
        <f t="shared" si="1"/>
        <v>38164000</v>
      </c>
      <c r="P12" s="74">
        <f t="shared" si="1"/>
        <v>38164000</v>
      </c>
    </row>
    <row r="13" spans="1:16" ht="22.5" customHeight="1" thickTop="1">
      <c r="A13" s="94" t="s">
        <v>24</v>
      </c>
      <c r="B13" s="95">
        <v>24157847.93</v>
      </c>
      <c r="C13" s="75">
        <v>26477018.44</v>
      </c>
      <c r="D13" s="75">
        <v>28486325.89</v>
      </c>
      <c r="E13" s="75">
        <v>31068110.93</v>
      </c>
      <c r="F13" s="75">
        <v>32175539.46</v>
      </c>
      <c r="G13" s="75">
        <v>31155862</v>
      </c>
      <c r="H13" s="75">
        <v>31899716</v>
      </c>
      <c r="I13" s="75">
        <v>32659059.85</v>
      </c>
      <c r="J13" s="97">
        <v>33804000</v>
      </c>
      <c r="K13" s="97">
        <v>34016400</v>
      </c>
      <c r="L13" s="97">
        <v>34238000</v>
      </c>
      <c r="M13" s="97">
        <v>34364000</v>
      </c>
      <c r="N13" s="97">
        <v>34364000</v>
      </c>
      <c r="O13" s="97">
        <v>34364000</v>
      </c>
      <c r="P13" s="75">
        <v>34364000</v>
      </c>
    </row>
    <row r="14" spans="1:16" ht="22.5" customHeight="1" thickBot="1">
      <c r="A14" s="100" t="s">
        <v>25</v>
      </c>
      <c r="B14" s="66">
        <v>4986464.22</v>
      </c>
      <c r="C14" s="67">
        <v>5623404.39</v>
      </c>
      <c r="D14" s="61">
        <v>8667865.54</v>
      </c>
      <c r="E14" s="67">
        <v>11172612.7</v>
      </c>
      <c r="F14" s="67">
        <v>13649753.03</v>
      </c>
      <c r="G14" s="67">
        <v>6500000</v>
      </c>
      <c r="H14" s="67">
        <v>5000000</v>
      </c>
      <c r="I14" s="67">
        <v>4000000</v>
      </c>
      <c r="J14" s="67">
        <v>3000000</v>
      </c>
      <c r="K14" s="67">
        <v>4000000</v>
      </c>
      <c r="L14" s="67">
        <v>3800600</v>
      </c>
      <c r="M14" s="67">
        <v>3800000</v>
      </c>
      <c r="N14" s="67">
        <v>3800000</v>
      </c>
      <c r="O14" s="68">
        <v>3800000</v>
      </c>
      <c r="P14" s="67">
        <v>3800000</v>
      </c>
    </row>
    <row r="15" spans="1:16" ht="22.5" customHeight="1" thickBot="1">
      <c r="A15" s="105" t="s">
        <v>26</v>
      </c>
      <c r="B15" s="76">
        <f>B8-B12</f>
        <v>2710363.570000004</v>
      </c>
      <c r="C15" s="76">
        <f aca="true" t="shared" si="2" ref="C15:P15">C8-C12</f>
        <v>2647060.9800000004</v>
      </c>
      <c r="D15" s="76">
        <f t="shared" si="2"/>
        <v>-1310462.8500000015</v>
      </c>
      <c r="E15" s="76">
        <f t="shared" si="2"/>
        <v>-4101720.9299999923</v>
      </c>
      <c r="F15" s="76">
        <f t="shared" si="2"/>
        <v>-2125583.280000001</v>
      </c>
      <c r="G15" s="76">
        <f t="shared" si="2"/>
        <v>2094138</v>
      </c>
      <c r="H15" s="76">
        <f t="shared" si="2"/>
        <v>2080284</v>
      </c>
      <c r="I15" s="76">
        <f t="shared" si="2"/>
        <v>1857940.1499999985</v>
      </c>
      <c r="J15" s="76">
        <f t="shared" si="2"/>
        <v>806000</v>
      </c>
      <c r="K15" s="76">
        <f t="shared" si="2"/>
        <v>583600</v>
      </c>
      <c r="L15" s="93">
        <f t="shared" si="2"/>
        <v>361400</v>
      </c>
      <c r="M15" s="74">
        <f t="shared" si="2"/>
        <v>236000</v>
      </c>
      <c r="N15" s="74">
        <f t="shared" si="2"/>
        <v>236000</v>
      </c>
      <c r="O15" s="93">
        <f t="shared" si="2"/>
        <v>236000</v>
      </c>
      <c r="P15" s="74">
        <f t="shared" si="2"/>
        <v>236000</v>
      </c>
    </row>
    <row r="16" spans="1:16" ht="22.5" customHeight="1" thickBot="1" thickTop="1">
      <c r="A16" s="106" t="s">
        <v>27</v>
      </c>
      <c r="B16" s="77">
        <f>B17-B27</f>
        <v>108140.99000000022</v>
      </c>
      <c r="C16" s="77">
        <f aca="true" t="shared" si="3" ref="C16:P16">C17-C27</f>
        <v>2965295.3899999997</v>
      </c>
      <c r="D16" s="77">
        <f t="shared" si="3"/>
        <v>5686066.23</v>
      </c>
      <c r="E16" s="77">
        <f>E17-E27</f>
        <v>4008222.46</v>
      </c>
      <c r="F16" s="77">
        <f t="shared" si="3"/>
        <v>2125583.2800000003</v>
      </c>
      <c r="G16" s="77">
        <f t="shared" si="3"/>
        <v>-2094138</v>
      </c>
      <c r="H16" s="77">
        <f t="shared" si="3"/>
        <v>-2080284</v>
      </c>
      <c r="I16" s="77">
        <f t="shared" si="3"/>
        <v>-1857940.15</v>
      </c>
      <c r="J16" s="77">
        <f>J17-J27</f>
        <v>-806000</v>
      </c>
      <c r="K16" s="77">
        <f>K17-K27</f>
        <v>-583600</v>
      </c>
      <c r="L16" s="107">
        <f t="shared" si="3"/>
        <v>-361400</v>
      </c>
      <c r="M16" s="77">
        <f t="shared" si="3"/>
        <v>-236000</v>
      </c>
      <c r="N16" s="77">
        <f t="shared" si="3"/>
        <v>-236000</v>
      </c>
      <c r="O16" s="107">
        <f t="shared" si="3"/>
        <v>-236000</v>
      </c>
      <c r="P16" s="77">
        <f t="shared" si="3"/>
        <v>-236000</v>
      </c>
    </row>
    <row r="17" spans="1:16" ht="22.5" customHeight="1" thickTop="1">
      <c r="A17" s="108" t="s">
        <v>28</v>
      </c>
      <c r="B17" s="78">
        <f>B18+B20+B22+B23+B24+B25+B26</f>
        <v>2482068.14</v>
      </c>
      <c r="C17" s="78">
        <f>C18+C20+C22+C23+C24+C25+C26</f>
        <v>7884485.62</v>
      </c>
      <c r="D17" s="78">
        <f aca="true" t="shared" si="4" ref="D17:P17">D18+D20+D22+D23+D24+D25+D26</f>
        <v>6278956.08</v>
      </c>
      <c r="E17" s="78">
        <f>E18+E20+E22+E23+E24+E25+E26</f>
        <v>5209107.38</v>
      </c>
      <c r="F17" s="78">
        <f t="shared" si="4"/>
        <v>5960154.23</v>
      </c>
      <c r="G17" s="78">
        <f t="shared" si="4"/>
        <v>27322</v>
      </c>
      <c r="H17" s="78">
        <f t="shared" si="4"/>
        <v>17216</v>
      </c>
      <c r="I17" s="78">
        <f t="shared" si="4"/>
        <v>8607.85</v>
      </c>
      <c r="J17" s="78">
        <f>J18+J20+J22+J23+J24+J25+J26</f>
        <v>0</v>
      </c>
      <c r="K17" s="78">
        <f>K18+K20+K22+K23+K24+K25+K26</f>
        <v>0</v>
      </c>
      <c r="L17" s="109">
        <f t="shared" si="4"/>
        <v>0</v>
      </c>
      <c r="M17" s="78">
        <f t="shared" si="4"/>
        <v>0</v>
      </c>
      <c r="N17" s="78">
        <f t="shared" si="4"/>
        <v>0</v>
      </c>
      <c r="O17" s="109">
        <f t="shared" si="4"/>
        <v>0</v>
      </c>
      <c r="P17" s="78">
        <f t="shared" si="4"/>
        <v>0</v>
      </c>
    </row>
    <row r="18" spans="1:16" ht="22.5" customHeight="1">
      <c r="A18" s="98" t="s">
        <v>29</v>
      </c>
      <c r="B18" s="64">
        <v>1623444.31</v>
      </c>
      <c r="C18" s="61">
        <v>871999.95</v>
      </c>
      <c r="D18" s="61">
        <v>853423</v>
      </c>
      <c r="E18" s="61">
        <v>800000</v>
      </c>
      <c r="F18" s="61">
        <v>4711226.23</v>
      </c>
      <c r="G18" s="61"/>
      <c r="H18" s="61"/>
      <c r="I18" s="61"/>
      <c r="J18" s="62"/>
      <c r="K18" s="62"/>
      <c r="L18" s="62"/>
      <c r="M18" s="110"/>
      <c r="N18" s="110"/>
      <c r="O18" s="111"/>
      <c r="P18" s="110"/>
    </row>
    <row r="19" spans="1:16" ht="33" customHeight="1">
      <c r="A19" s="98" t="s">
        <v>30</v>
      </c>
      <c r="B19" s="64">
        <v>973444.3</v>
      </c>
      <c r="C19" s="61">
        <v>0</v>
      </c>
      <c r="D19" s="61">
        <v>0</v>
      </c>
      <c r="E19" s="61">
        <v>1314773.77</v>
      </c>
      <c r="F19" s="61">
        <v>1025226.23</v>
      </c>
      <c r="G19" s="61"/>
      <c r="H19" s="61"/>
      <c r="I19" s="61"/>
      <c r="J19" s="62"/>
      <c r="K19" s="62"/>
      <c r="L19" s="62"/>
      <c r="M19" s="110"/>
      <c r="N19" s="110"/>
      <c r="O19" s="111"/>
      <c r="P19" s="110"/>
    </row>
    <row r="20" spans="1:16" ht="22.5" customHeight="1">
      <c r="A20" s="98" t="s">
        <v>31</v>
      </c>
      <c r="B20" s="64">
        <v>0</v>
      </c>
      <c r="C20" s="61">
        <v>4500000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2">
        <v>0</v>
      </c>
      <c r="K20" s="62">
        <v>0</v>
      </c>
      <c r="L20" s="62">
        <v>0</v>
      </c>
      <c r="M20" s="110"/>
      <c r="N20" s="110"/>
      <c r="O20" s="111"/>
      <c r="P20" s="110"/>
    </row>
    <row r="21" spans="1:16" ht="33" customHeight="1">
      <c r="A21" s="98" t="s">
        <v>32</v>
      </c>
      <c r="B21" s="64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2">
        <v>0</v>
      </c>
      <c r="K21" s="62">
        <v>0</v>
      </c>
      <c r="L21" s="62">
        <v>0</v>
      </c>
      <c r="M21" s="110"/>
      <c r="N21" s="110"/>
      <c r="O21" s="111"/>
      <c r="P21" s="110"/>
    </row>
    <row r="22" spans="1:16" ht="22.5" customHeight="1">
      <c r="A22" s="98" t="s">
        <v>33</v>
      </c>
      <c r="B22" s="64">
        <v>9948</v>
      </c>
      <c r="C22" s="61">
        <v>21372</v>
      </c>
      <c r="D22" s="61">
        <v>29376</v>
      </c>
      <c r="E22" s="61">
        <v>33504</v>
      </c>
      <c r="F22" s="61">
        <v>37428</v>
      </c>
      <c r="G22" s="61">
        <v>27322</v>
      </c>
      <c r="H22" s="61">
        <v>17216</v>
      </c>
      <c r="I22" s="61">
        <v>8607.85</v>
      </c>
      <c r="J22" s="62"/>
      <c r="K22" s="62"/>
      <c r="L22" s="62"/>
      <c r="M22" s="110"/>
      <c r="N22" s="110"/>
      <c r="O22" s="111"/>
      <c r="P22" s="110"/>
    </row>
    <row r="23" spans="1:16" ht="22.5" customHeight="1">
      <c r="A23" s="98" t="s">
        <v>34</v>
      </c>
      <c r="B23" s="64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2"/>
      <c r="K23" s="62"/>
      <c r="L23" s="62">
        <v>0</v>
      </c>
      <c r="M23" s="110"/>
      <c r="N23" s="110"/>
      <c r="O23" s="111"/>
      <c r="P23" s="110"/>
    </row>
    <row r="24" spans="1:16" ht="22.5" customHeight="1">
      <c r="A24" s="98" t="s">
        <v>35</v>
      </c>
      <c r="B24" s="64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2"/>
      <c r="K24" s="62"/>
      <c r="L24" s="62">
        <v>0</v>
      </c>
      <c r="M24" s="110"/>
      <c r="N24" s="110"/>
      <c r="O24" s="111"/>
      <c r="P24" s="110"/>
    </row>
    <row r="25" spans="1:16" ht="22.5" customHeight="1">
      <c r="A25" s="98" t="s">
        <v>36</v>
      </c>
      <c r="B25" s="64">
        <v>848675.83</v>
      </c>
      <c r="C25" s="61">
        <v>2491113.67</v>
      </c>
      <c r="D25" s="61">
        <v>5396157.08</v>
      </c>
      <c r="E25" s="61">
        <v>4375603.38</v>
      </c>
      <c r="F25" s="61">
        <v>1211500</v>
      </c>
      <c r="G25" s="61"/>
      <c r="H25" s="61"/>
      <c r="I25" s="61"/>
      <c r="J25" s="62"/>
      <c r="K25" s="62"/>
      <c r="L25" s="62"/>
      <c r="M25" s="110"/>
      <c r="N25" s="110"/>
      <c r="O25" s="111"/>
      <c r="P25" s="110"/>
    </row>
    <row r="26" spans="1:16" ht="22.5" customHeight="1" thickBot="1">
      <c r="A26" s="112" t="s">
        <v>37</v>
      </c>
      <c r="B26" s="113">
        <v>0</v>
      </c>
      <c r="C26" s="114">
        <v>0</v>
      </c>
      <c r="D26" s="79"/>
      <c r="E26" s="79">
        <v>0</v>
      </c>
      <c r="F26" s="79"/>
      <c r="G26" s="79"/>
      <c r="H26" s="79"/>
      <c r="I26" s="79"/>
      <c r="J26" s="115"/>
      <c r="K26" s="115"/>
      <c r="L26" s="115"/>
      <c r="M26" s="116"/>
      <c r="N26" s="116"/>
      <c r="O26" s="117"/>
      <c r="P26" s="110"/>
    </row>
    <row r="27" spans="1:16" ht="22.5" customHeight="1" thickBot="1" thickTop="1">
      <c r="A27" s="106" t="s">
        <v>38</v>
      </c>
      <c r="B27" s="77">
        <f>B28+B30+B32+B33</f>
        <v>2373927.15</v>
      </c>
      <c r="C27" s="77">
        <f aca="true" t="shared" si="5" ref="C27:P27">C28+C30+C32+C33</f>
        <v>4919190.23</v>
      </c>
      <c r="D27" s="77">
        <f t="shared" si="5"/>
        <v>592889.85</v>
      </c>
      <c r="E27" s="77">
        <f t="shared" si="5"/>
        <v>1200884.92</v>
      </c>
      <c r="F27" s="77">
        <f t="shared" si="5"/>
        <v>3834570.95</v>
      </c>
      <c r="G27" s="77">
        <f t="shared" si="5"/>
        <v>2121460</v>
      </c>
      <c r="H27" s="77">
        <f t="shared" si="5"/>
        <v>2097500</v>
      </c>
      <c r="I27" s="77">
        <f t="shared" si="5"/>
        <v>1866548</v>
      </c>
      <c r="J27" s="77">
        <f>J28+J30+J32+J33</f>
        <v>806000</v>
      </c>
      <c r="K27" s="77">
        <f>K28+K30+K32+K33</f>
        <v>583600</v>
      </c>
      <c r="L27" s="107">
        <f t="shared" si="5"/>
        <v>361400</v>
      </c>
      <c r="M27" s="77">
        <f t="shared" si="5"/>
        <v>236000</v>
      </c>
      <c r="N27" s="77">
        <f t="shared" si="5"/>
        <v>236000</v>
      </c>
      <c r="O27" s="107">
        <f t="shared" si="5"/>
        <v>236000</v>
      </c>
      <c r="P27" s="77">
        <f t="shared" si="5"/>
        <v>236000</v>
      </c>
    </row>
    <row r="28" spans="1:16" ht="22.5" customHeight="1" thickTop="1">
      <c r="A28" s="94" t="s">
        <v>39</v>
      </c>
      <c r="B28" s="95">
        <v>1792927.15</v>
      </c>
      <c r="C28" s="75">
        <v>419190.23</v>
      </c>
      <c r="D28" s="75">
        <v>523920</v>
      </c>
      <c r="E28" s="75">
        <v>643295</v>
      </c>
      <c r="F28" s="151">
        <v>2781419.95</v>
      </c>
      <c r="G28" s="151">
        <v>1121460</v>
      </c>
      <c r="H28" s="151">
        <v>1097500</v>
      </c>
      <c r="I28" s="151">
        <v>866548</v>
      </c>
      <c r="J28" s="151">
        <v>806000</v>
      </c>
      <c r="K28" s="151">
        <v>583600</v>
      </c>
      <c r="L28" s="151">
        <v>361400</v>
      </c>
      <c r="M28" s="118">
        <v>236000</v>
      </c>
      <c r="N28" s="118">
        <v>236000</v>
      </c>
      <c r="O28" s="119">
        <v>236000</v>
      </c>
      <c r="P28" s="110">
        <v>236000</v>
      </c>
    </row>
    <row r="29" spans="1:16" ht="33" customHeight="1">
      <c r="A29" s="98" t="s">
        <v>40</v>
      </c>
      <c r="B29" s="64">
        <v>882297.15</v>
      </c>
      <c r="C29" s="61">
        <v>60670.23</v>
      </c>
      <c r="D29" s="61">
        <v>0</v>
      </c>
      <c r="E29" s="61">
        <v>0</v>
      </c>
      <c r="F29" s="69">
        <v>1960000</v>
      </c>
      <c r="G29" s="69"/>
      <c r="H29" s="69"/>
      <c r="I29" s="69"/>
      <c r="J29" s="70"/>
      <c r="K29" s="70"/>
      <c r="L29" s="70"/>
      <c r="M29" s="110"/>
      <c r="N29" s="110"/>
      <c r="O29" s="111"/>
      <c r="P29" s="110"/>
    </row>
    <row r="30" spans="1:16" ht="22.5" customHeight="1">
      <c r="A30" s="98" t="s">
        <v>41</v>
      </c>
      <c r="B30" s="64">
        <v>500000</v>
      </c>
      <c r="C30" s="61">
        <v>4500000</v>
      </c>
      <c r="D30" s="61">
        <v>0</v>
      </c>
      <c r="E30" s="61">
        <v>500000</v>
      </c>
      <c r="F30" s="61">
        <v>1000000</v>
      </c>
      <c r="G30" s="61">
        <v>1000000</v>
      </c>
      <c r="H30" s="61">
        <v>1000000</v>
      </c>
      <c r="I30" s="61">
        <v>1000000</v>
      </c>
      <c r="J30" s="62">
        <v>0</v>
      </c>
      <c r="K30" s="62">
        <v>0</v>
      </c>
      <c r="L30" s="62">
        <v>0</v>
      </c>
      <c r="M30" s="110"/>
      <c r="N30" s="110"/>
      <c r="O30" s="111"/>
      <c r="P30" s="110"/>
    </row>
    <row r="31" spans="1:16" ht="37.5" customHeight="1">
      <c r="A31" s="98" t="s">
        <v>42</v>
      </c>
      <c r="B31" s="64">
        <v>0</v>
      </c>
      <c r="C31" s="61">
        <v>0</v>
      </c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2">
        <v>0</v>
      </c>
      <c r="K31" s="62">
        <v>0</v>
      </c>
      <c r="L31" s="62">
        <v>0</v>
      </c>
      <c r="M31" s="110"/>
      <c r="N31" s="110"/>
      <c r="O31" s="111"/>
      <c r="P31" s="110"/>
    </row>
    <row r="32" spans="1:16" ht="22.5" customHeight="1">
      <c r="A32" s="98" t="s">
        <v>43</v>
      </c>
      <c r="B32" s="64">
        <v>81000</v>
      </c>
      <c r="C32" s="61">
        <v>0</v>
      </c>
      <c r="D32" s="61">
        <v>68969.85</v>
      </c>
      <c r="E32" s="61">
        <v>57589.92</v>
      </c>
      <c r="F32" s="61">
        <v>53151</v>
      </c>
      <c r="G32" s="61"/>
      <c r="H32" s="61"/>
      <c r="I32" s="61"/>
      <c r="J32" s="62"/>
      <c r="K32" s="62"/>
      <c r="L32" s="62"/>
      <c r="M32" s="110"/>
      <c r="N32" s="110"/>
      <c r="O32" s="111"/>
      <c r="P32" s="110"/>
    </row>
    <row r="33" spans="1:16" ht="22.5" customHeight="1" thickBot="1">
      <c r="A33" s="100" t="s">
        <v>44</v>
      </c>
      <c r="B33" s="66">
        <v>0</v>
      </c>
      <c r="C33" s="67">
        <v>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8">
        <v>0</v>
      </c>
      <c r="K33" s="68">
        <v>0</v>
      </c>
      <c r="L33" s="68">
        <v>0</v>
      </c>
      <c r="M33" s="116"/>
      <c r="N33" s="116"/>
      <c r="O33" s="117"/>
      <c r="P33" s="116"/>
    </row>
    <row r="34" spans="1:16" ht="22.5" customHeight="1" thickBot="1">
      <c r="A34" s="120" t="s">
        <v>45</v>
      </c>
      <c r="B34" s="121"/>
      <c r="C34" s="80">
        <v>0</v>
      </c>
      <c r="D34" s="80">
        <v>10000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122">
        <v>0</v>
      </c>
      <c r="K34" s="122">
        <v>0</v>
      </c>
      <c r="L34" s="122">
        <v>0</v>
      </c>
      <c r="M34" s="123"/>
      <c r="N34" s="123"/>
      <c r="O34" s="124"/>
      <c r="P34" s="123"/>
    </row>
    <row r="35" spans="1:16" ht="22.5" customHeight="1" thickBot="1">
      <c r="A35" s="92" t="s">
        <v>46</v>
      </c>
      <c r="B35" s="81">
        <f>B36</f>
        <v>0</v>
      </c>
      <c r="C35" s="81">
        <f aca="true" t="shared" si="6" ref="C35:P35">C36</f>
        <v>0</v>
      </c>
      <c r="D35" s="81">
        <f t="shared" si="6"/>
        <v>0</v>
      </c>
      <c r="E35" s="81">
        <f t="shared" si="6"/>
        <v>0</v>
      </c>
      <c r="F35" s="81">
        <f t="shared" si="6"/>
        <v>0</v>
      </c>
      <c r="G35" s="81">
        <f t="shared" si="6"/>
        <v>0</v>
      </c>
      <c r="H35" s="81">
        <f t="shared" si="6"/>
        <v>0</v>
      </c>
      <c r="I35" s="81">
        <f t="shared" si="6"/>
        <v>0</v>
      </c>
      <c r="J35" s="81">
        <f t="shared" si="6"/>
        <v>0</v>
      </c>
      <c r="K35" s="81">
        <f t="shared" si="6"/>
        <v>0</v>
      </c>
      <c r="L35" s="125">
        <f t="shared" si="6"/>
        <v>0</v>
      </c>
      <c r="M35" s="126">
        <f t="shared" si="6"/>
        <v>0</v>
      </c>
      <c r="N35" s="126">
        <f t="shared" si="6"/>
        <v>0</v>
      </c>
      <c r="O35" s="127">
        <f t="shared" si="6"/>
        <v>0</v>
      </c>
      <c r="P35" s="126">
        <f t="shared" si="6"/>
        <v>0</v>
      </c>
    </row>
    <row r="36" spans="1:16" ht="43.5" customHeight="1" thickTop="1">
      <c r="A36" s="94" t="s">
        <v>47</v>
      </c>
      <c r="B36" s="95">
        <v>0</v>
      </c>
      <c r="C36" s="75">
        <v>0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97">
        <v>0</v>
      </c>
      <c r="K36" s="97">
        <v>0</v>
      </c>
      <c r="L36" s="97">
        <v>0</v>
      </c>
      <c r="M36" s="118"/>
      <c r="N36" s="118"/>
      <c r="O36" s="119"/>
      <c r="P36" s="110"/>
    </row>
    <row r="37" spans="1:16" ht="58.5" customHeight="1" thickBot="1">
      <c r="A37" s="112" t="s">
        <v>48</v>
      </c>
      <c r="B37" s="113">
        <v>0</v>
      </c>
      <c r="C37" s="79">
        <v>0</v>
      </c>
      <c r="D37" s="79">
        <v>0</v>
      </c>
      <c r="E37" s="79">
        <v>0</v>
      </c>
      <c r="F37" s="79">
        <v>0</v>
      </c>
      <c r="G37" s="79">
        <v>0</v>
      </c>
      <c r="H37" s="79">
        <v>0</v>
      </c>
      <c r="I37" s="79">
        <v>0</v>
      </c>
      <c r="J37" s="115">
        <v>0</v>
      </c>
      <c r="K37" s="115">
        <v>0</v>
      </c>
      <c r="L37" s="115">
        <v>0</v>
      </c>
      <c r="M37" s="116"/>
      <c r="N37" s="116"/>
      <c r="O37" s="117"/>
      <c r="P37" s="110"/>
    </row>
    <row r="38" spans="1:16" ht="45" customHeight="1" thickBot="1" thickTop="1">
      <c r="A38" s="106" t="s">
        <v>49</v>
      </c>
      <c r="B38" s="77">
        <f>SUM(B39:B44)</f>
        <v>1715923.5899999999</v>
      </c>
      <c r="C38" s="77">
        <f aca="true" t="shared" si="7" ref="C38:P38">SUM(C39:C44)</f>
        <v>5339408.66</v>
      </c>
      <c r="D38" s="77">
        <f t="shared" si="7"/>
        <v>818884.69</v>
      </c>
      <c r="E38" s="77">
        <f t="shared" si="7"/>
        <v>1409798.03</v>
      </c>
      <c r="F38" s="77">
        <f t="shared" si="7"/>
        <v>2189156.95</v>
      </c>
      <c r="G38" s="77">
        <f t="shared" si="7"/>
        <v>2484197</v>
      </c>
      <c r="H38" s="77">
        <f t="shared" si="7"/>
        <v>2367237</v>
      </c>
      <c r="I38" s="77">
        <f t="shared" si="7"/>
        <v>2074285</v>
      </c>
      <c r="J38" s="77">
        <f t="shared" si="7"/>
        <v>948737</v>
      </c>
      <c r="K38" s="77">
        <f t="shared" si="7"/>
        <v>697145</v>
      </c>
      <c r="L38" s="107">
        <f t="shared" si="7"/>
        <v>426400</v>
      </c>
      <c r="M38" s="77">
        <f t="shared" si="7"/>
        <v>288000</v>
      </c>
      <c r="N38" s="77">
        <f t="shared" si="7"/>
        <v>274000</v>
      </c>
      <c r="O38" s="107">
        <f t="shared" si="7"/>
        <v>261000</v>
      </c>
      <c r="P38" s="77">
        <f t="shared" si="7"/>
        <v>248000</v>
      </c>
    </row>
    <row r="39" spans="1:16" ht="22.5" customHeight="1" thickTop="1">
      <c r="A39" s="94" t="s">
        <v>50</v>
      </c>
      <c r="B39" s="82">
        <f>B28-B29</f>
        <v>910629.9999999999</v>
      </c>
      <c r="C39" s="82">
        <f aca="true" t="shared" si="8" ref="C39:P39">C28-C29</f>
        <v>358520</v>
      </c>
      <c r="D39" s="82">
        <f t="shared" si="8"/>
        <v>523920</v>
      </c>
      <c r="E39" s="82">
        <f t="shared" si="8"/>
        <v>643295</v>
      </c>
      <c r="F39" s="82">
        <f>F28-F29</f>
        <v>821419.9500000002</v>
      </c>
      <c r="G39" s="82">
        <f t="shared" si="8"/>
        <v>1121460</v>
      </c>
      <c r="H39" s="82">
        <f t="shared" si="8"/>
        <v>1097500</v>
      </c>
      <c r="I39" s="82">
        <f t="shared" si="8"/>
        <v>866548</v>
      </c>
      <c r="J39" s="82">
        <f t="shared" si="8"/>
        <v>806000</v>
      </c>
      <c r="K39" s="82">
        <f t="shared" si="8"/>
        <v>583600</v>
      </c>
      <c r="L39" s="128">
        <f t="shared" si="8"/>
        <v>361400</v>
      </c>
      <c r="M39" s="82">
        <f t="shared" si="8"/>
        <v>236000</v>
      </c>
      <c r="N39" s="82">
        <f t="shared" si="8"/>
        <v>236000</v>
      </c>
      <c r="O39" s="128">
        <f t="shared" si="8"/>
        <v>236000</v>
      </c>
      <c r="P39" s="82">
        <f t="shared" si="8"/>
        <v>236000</v>
      </c>
    </row>
    <row r="40" spans="1:16" ht="22.5" customHeight="1">
      <c r="A40" s="98" t="s">
        <v>51</v>
      </c>
      <c r="B40" s="64">
        <v>42810.94</v>
      </c>
      <c r="C40" s="64">
        <v>76612.57</v>
      </c>
      <c r="D40" s="64">
        <v>58778.58</v>
      </c>
      <c r="E40" s="64">
        <v>67817.46</v>
      </c>
      <c r="F40" s="64">
        <f>350000-F42</f>
        <v>185500</v>
      </c>
      <c r="G40" s="64">
        <f>345000-G42</f>
        <v>233000</v>
      </c>
      <c r="H40" s="64">
        <f>252000-H42</f>
        <v>192700</v>
      </c>
      <c r="I40" s="64">
        <f>190000-I42</f>
        <v>157000</v>
      </c>
      <c r="J40" s="64">
        <v>125000</v>
      </c>
      <c r="K40" s="64">
        <v>100000</v>
      </c>
      <c r="L40" s="71">
        <v>65000</v>
      </c>
      <c r="M40" s="103">
        <v>52000</v>
      </c>
      <c r="N40" s="103">
        <v>38000</v>
      </c>
      <c r="O40" s="104">
        <v>25000</v>
      </c>
      <c r="P40" s="103">
        <v>12000</v>
      </c>
    </row>
    <row r="41" spans="1:16" ht="22.5" customHeight="1">
      <c r="A41" s="98" t="s">
        <v>52</v>
      </c>
      <c r="B41" s="65">
        <f>B30-B31</f>
        <v>500000</v>
      </c>
      <c r="C41" s="65">
        <f aca="true" t="shared" si="9" ref="C41:P41">C30-C31</f>
        <v>4500000</v>
      </c>
      <c r="D41" s="65">
        <f t="shared" si="9"/>
        <v>0</v>
      </c>
      <c r="E41" s="65">
        <v>500000</v>
      </c>
      <c r="F41" s="65">
        <v>1000000</v>
      </c>
      <c r="G41" s="65">
        <v>1000000</v>
      </c>
      <c r="H41" s="65">
        <v>1000000</v>
      </c>
      <c r="I41" s="65">
        <v>1000000</v>
      </c>
      <c r="J41" s="65">
        <f t="shared" si="9"/>
        <v>0</v>
      </c>
      <c r="K41" s="65">
        <f t="shared" si="9"/>
        <v>0</v>
      </c>
      <c r="L41" s="129">
        <f t="shared" si="9"/>
        <v>0</v>
      </c>
      <c r="M41" s="65">
        <f t="shared" si="9"/>
        <v>0</v>
      </c>
      <c r="N41" s="65">
        <f t="shared" si="9"/>
        <v>0</v>
      </c>
      <c r="O41" s="129">
        <f t="shared" si="9"/>
        <v>0</v>
      </c>
      <c r="P41" s="65">
        <f t="shared" si="9"/>
        <v>0</v>
      </c>
    </row>
    <row r="42" spans="1:16" ht="22.5" customHeight="1">
      <c r="A42" s="98" t="s">
        <v>53</v>
      </c>
      <c r="B42" s="64">
        <v>262482.65</v>
      </c>
      <c r="C42" s="61">
        <f>379416.09+24860</f>
        <v>404276.09</v>
      </c>
      <c r="D42" s="61">
        <v>236186.11</v>
      </c>
      <c r="E42" s="61">
        <v>180948.57</v>
      </c>
      <c r="F42" s="61">
        <v>164500</v>
      </c>
      <c r="G42" s="61">
        <v>112000</v>
      </c>
      <c r="H42" s="61">
        <v>59300</v>
      </c>
      <c r="I42" s="61">
        <v>33000</v>
      </c>
      <c r="J42" s="62"/>
      <c r="K42" s="62"/>
      <c r="L42" s="62"/>
      <c r="M42" s="110"/>
      <c r="N42" s="110"/>
      <c r="O42" s="111"/>
      <c r="P42" s="110"/>
    </row>
    <row r="43" spans="1:16" ht="41.25" customHeight="1">
      <c r="A43" s="98" t="s">
        <v>54</v>
      </c>
      <c r="B43" s="65">
        <v>0</v>
      </c>
      <c r="C43" s="65">
        <v>0</v>
      </c>
      <c r="D43" s="65">
        <v>0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129">
        <v>0</v>
      </c>
      <c r="K43" s="129">
        <v>0</v>
      </c>
      <c r="L43" s="129">
        <v>0</v>
      </c>
      <c r="M43" s="110"/>
      <c r="N43" s="110"/>
      <c r="O43" s="111"/>
      <c r="P43" s="110"/>
    </row>
    <row r="44" spans="1:16" ht="33" customHeight="1" thickBot="1">
      <c r="A44" s="112" t="s">
        <v>55</v>
      </c>
      <c r="B44" s="146">
        <v>0</v>
      </c>
      <c r="C44" s="147">
        <v>0</v>
      </c>
      <c r="D44" s="147">
        <v>0</v>
      </c>
      <c r="E44" s="147">
        <v>17737</v>
      </c>
      <c r="F44" s="147">
        <v>17737</v>
      </c>
      <c r="G44" s="147">
        <v>17737</v>
      </c>
      <c r="H44" s="147">
        <v>17737</v>
      </c>
      <c r="I44" s="147">
        <v>17737</v>
      </c>
      <c r="J44" s="148">
        <v>17737</v>
      </c>
      <c r="K44" s="148">
        <v>13545</v>
      </c>
      <c r="L44" s="148">
        <v>0</v>
      </c>
      <c r="M44" s="116"/>
      <c r="N44" s="116"/>
      <c r="O44" s="117"/>
      <c r="P44" s="116"/>
    </row>
    <row r="45" spans="1:16" ht="22.5" customHeight="1" thickBot="1" thickTop="1">
      <c r="A45" s="106" t="s">
        <v>79</v>
      </c>
      <c r="B45" s="149">
        <f aca="true" t="shared" si="10" ref="B45:P45">B38/B8</f>
        <v>0.05386724401412302</v>
      </c>
      <c r="C45" s="149">
        <f t="shared" si="10"/>
        <v>0.15366317426596995</v>
      </c>
      <c r="D45" s="149">
        <f t="shared" si="10"/>
        <v>0.022845968386696225</v>
      </c>
      <c r="E45" s="149">
        <f t="shared" si="10"/>
        <v>0.03696473243124419</v>
      </c>
      <c r="F45" s="149">
        <f t="shared" si="10"/>
        <v>0.05009545806082951</v>
      </c>
      <c r="G45" s="149">
        <f t="shared" si="10"/>
        <v>0.062495522012578616</v>
      </c>
      <c r="H45" s="149">
        <f t="shared" si="10"/>
        <v>0.06072952796305798</v>
      </c>
      <c r="I45" s="149">
        <f t="shared" si="10"/>
        <v>0.05385375288833502</v>
      </c>
      <c r="J45" s="149">
        <f t="shared" si="10"/>
        <v>0.025225658069662323</v>
      </c>
      <c r="K45" s="149">
        <f t="shared" si="10"/>
        <v>0.018060751295336786</v>
      </c>
      <c r="L45" s="150">
        <f t="shared" si="10"/>
        <v>0.011104166666666667</v>
      </c>
      <c r="M45" s="149">
        <f t="shared" si="10"/>
        <v>0.0075</v>
      </c>
      <c r="N45" s="149">
        <f t="shared" si="10"/>
        <v>0.007135416666666667</v>
      </c>
      <c r="O45" s="150">
        <f t="shared" si="10"/>
        <v>0.006796875</v>
      </c>
      <c r="P45" s="149">
        <f t="shared" si="10"/>
        <v>0.006458333333333333</v>
      </c>
    </row>
    <row r="46" spans="1:16" ht="33" customHeight="1" thickBot="1" thickTop="1">
      <c r="A46" s="106" t="s">
        <v>57</v>
      </c>
      <c r="B46" s="77">
        <f>B47+B49+B51+B52</f>
        <v>6449008.430000001</v>
      </c>
      <c r="C46" s="77">
        <f aca="true" t="shared" si="11" ref="C46:P46">C47+C49+C51+C52</f>
        <v>6739454.17</v>
      </c>
      <c r="D46" s="77">
        <f t="shared" si="11"/>
        <v>7087402.05</v>
      </c>
      <c r="E46" s="77">
        <f t="shared" si="11"/>
        <v>12121469.469999999</v>
      </c>
      <c r="F46" s="77">
        <f t="shared" si="11"/>
        <v>8780508</v>
      </c>
      <c r="G46" s="77">
        <f>G47+G49+G51+G52</f>
        <v>6659048</v>
      </c>
      <c r="H46" s="77">
        <f t="shared" si="11"/>
        <v>4561548</v>
      </c>
      <c r="I46" s="77">
        <f t="shared" si="11"/>
        <v>2695000</v>
      </c>
      <c r="J46" s="77">
        <f t="shared" si="11"/>
        <v>1889000</v>
      </c>
      <c r="K46" s="77">
        <f t="shared" si="11"/>
        <v>1305400</v>
      </c>
      <c r="L46" s="107">
        <f t="shared" si="11"/>
        <v>944000</v>
      </c>
      <c r="M46" s="77">
        <f t="shared" si="11"/>
        <v>708000</v>
      </c>
      <c r="N46" s="77">
        <f t="shared" si="11"/>
        <v>472000</v>
      </c>
      <c r="O46" s="107">
        <f t="shared" si="11"/>
        <v>236000</v>
      </c>
      <c r="P46" s="77">
        <f t="shared" si="11"/>
        <v>0</v>
      </c>
    </row>
    <row r="47" spans="1:16" ht="22.5" customHeight="1" thickTop="1">
      <c r="A47" s="94" t="s">
        <v>58</v>
      </c>
      <c r="B47" s="95">
        <v>4500000</v>
      </c>
      <c r="C47" s="83">
        <v>4500000</v>
      </c>
      <c r="D47" s="83">
        <v>4500000</v>
      </c>
      <c r="E47" s="83">
        <v>4000000</v>
      </c>
      <c r="F47" s="83">
        <v>3000000</v>
      </c>
      <c r="G47" s="83">
        <v>2000000</v>
      </c>
      <c r="H47" s="83">
        <v>1000000</v>
      </c>
      <c r="I47" s="83"/>
      <c r="J47" s="130"/>
      <c r="K47" s="130"/>
      <c r="L47" s="130"/>
      <c r="M47" s="118"/>
      <c r="N47" s="118"/>
      <c r="O47" s="119"/>
      <c r="P47" s="110"/>
    </row>
    <row r="48" spans="1:16" ht="33" customHeight="1">
      <c r="A48" s="98" t="s">
        <v>59</v>
      </c>
      <c r="B48" s="131">
        <v>0</v>
      </c>
      <c r="C48" s="63">
        <v>0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132">
        <v>0</v>
      </c>
      <c r="K48" s="132">
        <v>0</v>
      </c>
      <c r="L48" s="132">
        <v>0</v>
      </c>
      <c r="M48" s="110"/>
      <c r="N48" s="110"/>
      <c r="O48" s="111"/>
      <c r="P48" s="110"/>
    </row>
    <row r="49" spans="1:16" ht="22.5" customHeight="1">
      <c r="A49" s="98" t="s">
        <v>60</v>
      </c>
      <c r="B49" s="64">
        <f>6274910.23-4500000</f>
        <v>1774910.2300000004</v>
      </c>
      <c r="C49" s="63">
        <v>2059719.95</v>
      </c>
      <c r="D49" s="63">
        <v>2379222.95</v>
      </c>
      <c r="E49" s="63">
        <v>7850701.72</v>
      </c>
      <c r="F49" s="63">
        <v>5780508</v>
      </c>
      <c r="G49" s="63">
        <v>4659048</v>
      </c>
      <c r="H49" s="63">
        <v>3561548</v>
      </c>
      <c r="I49" s="63">
        <v>2695000</v>
      </c>
      <c r="J49" s="132">
        <v>1889000</v>
      </c>
      <c r="K49" s="132">
        <v>1305400</v>
      </c>
      <c r="L49" s="132">
        <v>944000</v>
      </c>
      <c r="M49" s="103">
        <v>708000</v>
      </c>
      <c r="N49" s="103">
        <v>472000</v>
      </c>
      <c r="O49" s="104">
        <v>236000</v>
      </c>
      <c r="P49" s="103">
        <v>0</v>
      </c>
    </row>
    <row r="50" spans="1:16" ht="33" customHeight="1">
      <c r="A50" s="98" t="s">
        <v>61</v>
      </c>
      <c r="B50" s="131">
        <v>60670.23</v>
      </c>
      <c r="C50" s="63">
        <v>0</v>
      </c>
      <c r="D50" s="63">
        <v>0</v>
      </c>
      <c r="E50" s="63">
        <f>380000+934773.77</f>
        <v>1314773.77</v>
      </c>
      <c r="F50" s="63"/>
      <c r="G50" s="63">
        <v>0</v>
      </c>
      <c r="H50" s="63">
        <v>0</v>
      </c>
      <c r="I50" s="63">
        <v>0</v>
      </c>
      <c r="J50" s="132">
        <v>0</v>
      </c>
      <c r="K50" s="132">
        <v>0</v>
      </c>
      <c r="L50" s="132">
        <v>0</v>
      </c>
      <c r="M50" s="133"/>
      <c r="N50" s="133"/>
      <c r="O50" s="134"/>
      <c r="P50" s="133"/>
    </row>
    <row r="51" spans="1:16" ht="22.5" customHeight="1">
      <c r="A51" s="98" t="s">
        <v>62</v>
      </c>
      <c r="B51" s="64">
        <v>0</v>
      </c>
      <c r="C51" s="61">
        <v>0</v>
      </c>
      <c r="D51" s="61">
        <v>0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  <c r="J51" s="62">
        <v>0</v>
      </c>
      <c r="K51" s="62">
        <v>0</v>
      </c>
      <c r="L51" s="62">
        <v>0</v>
      </c>
      <c r="M51" s="133"/>
      <c r="N51" s="133"/>
      <c r="O51" s="134"/>
      <c r="P51" s="133"/>
    </row>
    <row r="52" spans="1:16" ht="21.75" customHeight="1" thickBot="1">
      <c r="A52" s="100" t="s">
        <v>63</v>
      </c>
      <c r="B52" s="66">
        <v>174098.2</v>
      </c>
      <c r="C52" s="67">
        <v>179734.22</v>
      </c>
      <c r="D52" s="67">
        <v>208179.1</v>
      </c>
      <c r="E52" s="67">
        <v>270767.75</v>
      </c>
      <c r="F52" s="67"/>
      <c r="G52" s="67"/>
      <c r="H52" s="67"/>
      <c r="I52" s="67"/>
      <c r="J52" s="68"/>
      <c r="K52" s="68"/>
      <c r="L52" s="68"/>
      <c r="M52" s="135"/>
      <c r="N52" s="135"/>
      <c r="O52" s="136"/>
      <c r="P52" s="133"/>
    </row>
    <row r="53" spans="1:16" ht="20.25" customHeight="1" thickBot="1">
      <c r="A53" s="120" t="s">
        <v>78</v>
      </c>
      <c r="B53" s="84">
        <f>(B46-B48-B50)/B8</f>
        <v>0.20054632657864646</v>
      </c>
      <c r="C53" s="84">
        <f aca="true" t="shared" si="12" ref="C53:P53">(C46-C48-C50)/C8</f>
        <v>0.1939551711672558</v>
      </c>
      <c r="D53" s="84">
        <f t="shared" si="12"/>
        <v>0.19773060255663838</v>
      </c>
      <c r="E53" s="84">
        <f t="shared" si="12"/>
        <v>0.28335024345038784</v>
      </c>
      <c r="F53" s="84">
        <f t="shared" si="12"/>
        <v>0.20092829354550298</v>
      </c>
      <c r="G53" s="84">
        <f t="shared" si="12"/>
        <v>0.16752322012578616</v>
      </c>
      <c r="H53" s="84">
        <f t="shared" si="12"/>
        <v>0.11702278091328887</v>
      </c>
      <c r="I53" s="84">
        <f t="shared" si="12"/>
        <v>0.06996910455123712</v>
      </c>
      <c r="J53" s="84">
        <f t="shared" si="12"/>
        <v>0.05022600372241425</v>
      </c>
      <c r="K53" s="84">
        <f t="shared" si="12"/>
        <v>0.033818652849740935</v>
      </c>
      <c r="L53" s="137">
        <f t="shared" si="12"/>
        <v>0.024583333333333332</v>
      </c>
      <c r="M53" s="84">
        <f t="shared" si="12"/>
        <v>0.0184375</v>
      </c>
      <c r="N53" s="84">
        <f t="shared" si="12"/>
        <v>0.012291666666666666</v>
      </c>
      <c r="O53" s="137">
        <f t="shared" si="12"/>
        <v>0.006145833333333333</v>
      </c>
      <c r="P53" s="84">
        <f t="shared" si="12"/>
        <v>0</v>
      </c>
    </row>
    <row r="54" spans="1:16" ht="33" customHeight="1" thickBot="1">
      <c r="A54" s="120" t="s">
        <v>65</v>
      </c>
      <c r="B54" s="142" t="s">
        <v>66</v>
      </c>
      <c r="C54" s="143" t="s">
        <v>66</v>
      </c>
      <c r="D54" s="143" t="s">
        <v>66</v>
      </c>
      <c r="E54" s="84">
        <v>0.1835</v>
      </c>
      <c r="F54" s="84">
        <v>0.1357</v>
      </c>
      <c r="G54" s="84">
        <v>0.0758</v>
      </c>
      <c r="H54" s="84">
        <v>0.0745</v>
      </c>
      <c r="I54" s="84">
        <v>0.0928</v>
      </c>
      <c r="J54" s="137">
        <v>0.113</v>
      </c>
      <c r="K54" s="137">
        <v>0.0994</v>
      </c>
      <c r="L54" s="137">
        <v>0.084</v>
      </c>
      <c r="M54" s="144">
        <v>0.0703</v>
      </c>
      <c r="N54" s="144">
        <v>0.06</v>
      </c>
      <c r="O54" s="145">
        <v>0.0541</v>
      </c>
      <c r="P54" s="144">
        <v>0.0435</v>
      </c>
    </row>
    <row r="55" spans="1:16" ht="33" customHeight="1" thickBot="1">
      <c r="A55" s="138" t="s">
        <v>67</v>
      </c>
      <c r="B55" s="139" t="s">
        <v>66</v>
      </c>
      <c r="C55" s="85" t="s">
        <v>66</v>
      </c>
      <c r="D55" s="85" t="s">
        <v>66</v>
      </c>
      <c r="E55" s="85" t="s">
        <v>88</v>
      </c>
      <c r="F55" s="85" t="s">
        <v>88</v>
      </c>
      <c r="G55" s="85" t="s">
        <v>88</v>
      </c>
      <c r="H55" s="85" t="s">
        <v>88</v>
      </c>
      <c r="I55" s="85" t="s">
        <v>88</v>
      </c>
      <c r="J55" s="85" t="s">
        <v>88</v>
      </c>
      <c r="K55" s="85" t="s">
        <v>88</v>
      </c>
      <c r="L55" s="85" t="s">
        <v>88</v>
      </c>
      <c r="M55" s="85" t="s">
        <v>88</v>
      </c>
      <c r="N55" s="85" t="s">
        <v>88</v>
      </c>
      <c r="O55" s="85" t="s">
        <v>88</v>
      </c>
      <c r="P55" s="85" t="s">
        <v>88</v>
      </c>
    </row>
    <row r="56" spans="15:16" ht="29.25" customHeight="1" thickTop="1">
      <c r="O56" s="140"/>
      <c r="P56" s="140"/>
    </row>
    <row r="57" spans="4:16" ht="12.75">
      <c r="D57" s="72" t="s">
        <v>89</v>
      </c>
      <c r="I57" s="152" t="s">
        <v>93</v>
      </c>
      <c r="J57" s="152"/>
      <c r="K57" s="152"/>
      <c r="L57" s="152"/>
      <c r="M57" s="152"/>
      <c r="N57" s="152"/>
      <c r="O57" s="152"/>
      <c r="P57" s="152"/>
    </row>
    <row r="58" spans="14:16" ht="12.75">
      <c r="N58" s="156"/>
      <c r="O58" s="156"/>
      <c r="P58" s="156"/>
    </row>
    <row r="59" spans="9:16" ht="12.75">
      <c r="I59" s="152" t="s">
        <v>94</v>
      </c>
      <c r="J59" s="152"/>
      <c r="K59" s="152"/>
      <c r="L59" s="152"/>
      <c r="M59" s="152"/>
      <c r="N59" s="152"/>
      <c r="O59" s="152"/>
      <c r="P59" s="152"/>
    </row>
    <row r="60" spans="15:16" ht="12.75">
      <c r="O60" s="141"/>
      <c r="P60" s="141"/>
    </row>
    <row r="61" spans="14:16" ht="12.75">
      <c r="N61" s="156"/>
      <c r="O61" s="156"/>
      <c r="P61" s="156"/>
    </row>
    <row r="62" spans="15:16" ht="12.75">
      <c r="O62" s="141"/>
      <c r="P62" s="141"/>
    </row>
    <row r="63" spans="15:16" ht="12.75">
      <c r="O63" s="141"/>
      <c r="P63" s="141"/>
    </row>
    <row r="64" spans="15:16" ht="12.75">
      <c r="O64" s="141"/>
      <c r="P64" s="141"/>
    </row>
    <row r="65" spans="15:16" ht="12.75">
      <c r="O65" s="141"/>
      <c r="P65" s="141"/>
    </row>
    <row r="66" spans="15:16" ht="12.75">
      <c r="O66" s="141"/>
      <c r="P66" s="141"/>
    </row>
    <row r="67" spans="15:16" ht="12.75">
      <c r="O67" s="141"/>
      <c r="P67" s="141"/>
    </row>
    <row r="68" spans="15:16" ht="12.75">
      <c r="O68" s="141"/>
      <c r="P68" s="141"/>
    </row>
    <row r="69" spans="15:16" ht="12.75">
      <c r="O69" s="141"/>
      <c r="P69" s="141"/>
    </row>
    <row r="70" spans="15:16" ht="12.75">
      <c r="O70" s="141"/>
      <c r="P70" s="141"/>
    </row>
    <row r="71" spans="15:16" ht="12.75">
      <c r="O71" s="141"/>
      <c r="P71" s="141"/>
    </row>
    <row r="72" spans="15:16" ht="12.75">
      <c r="O72" s="141"/>
      <c r="P72" s="141"/>
    </row>
    <row r="73" spans="15:16" ht="12.75">
      <c r="O73" s="141"/>
      <c r="P73" s="141"/>
    </row>
    <row r="74" spans="15:16" ht="12.75">
      <c r="O74" s="141"/>
      <c r="P74" s="141"/>
    </row>
    <row r="75" spans="15:16" ht="12.75">
      <c r="O75" s="141"/>
      <c r="P75" s="141"/>
    </row>
    <row r="76" spans="15:16" ht="12.75">
      <c r="O76" s="141"/>
      <c r="P76" s="141"/>
    </row>
    <row r="77" spans="15:16" ht="12.75">
      <c r="O77" s="141"/>
      <c r="P77" s="141"/>
    </row>
    <row r="78" spans="15:16" ht="12.75">
      <c r="O78" s="141"/>
      <c r="P78" s="141"/>
    </row>
    <row r="79" spans="15:16" ht="12.75">
      <c r="O79" s="141"/>
      <c r="P79" s="141"/>
    </row>
    <row r="80" spans="15:16" ht="12.75">
      <c r="O80" s="141"/>
      <c r="P80" s="141"/>
    </row>
    <row r="81" spans="15:16" ht="12.75">
      <c r="O81" s="141"/>
      <c r="P81" s="141"/>
    </row>
    <row r="82" spans="15:16" ht="12.75">
      <c r="O82" s="141"/>
      <c r="P82" s="141"/>
    </row>
    <row r="83" spans="15:16" ht="12.75">
      <c r="O83" s="141"/>
      <c r="P83" s="141"/>
    </row>
    <row r="84" spans="15:16" ht="12.75">
      <c r="O84" s="141"/>
      <c r="P84" s="141"/>
    </row>
    <row r="85" spans="15:16" ht="12.75">
      <c r="O85" s="141"/>
      <c r="P85" s="141"/>
    </row>
    <row r="86" spans="15:16" ht="12.75">
      <c r="O86" s="141"/>
      <c r="P86" s="141"/>
    </row>
    <row r="87" spans="15:16" ht="12.75">
      <c r="O87" s="141"/>
      <c r="P87" s="141"/>
    </row>
    <row r="88" spans="15:16" ht="12.75">
      <c r="O88" s="141"/>
      <c r="P88" s="141"/>
    </row>
    <row r="89" spans="15:16" ht="12.75">
      <c r="O89" s="141"/>
      <c r="P89" s="141"/>
    </row>
    <row r="90" spans="15:16" ht="12.75">
      <c r="O90" s="141"/>
      <c r="P90" s="141"/>
    </row>
    <row r="91" spans="15:16" ht="12.75">
      <c r="O91" s="141"/>
      <c r="P91" s="141"/>
    </row>
    <row r="92" spans="15:16" ht="12.75">
      <c r="O92" s="141"/>
      <c r="P92" s="141"/>
    </row>
    <row r="93" spans="15:16" ht="12.75">
      <c r="O93" s="141"/>
      <c r="P93" s="141"/>
    </row>
    <row r="94" spans="15:16" ht="12.75">
      <c r="O94" s="141"/>
      <c r="P94" s="141"/>
    </row>
    <row r="95" spans="15:16" ht="12.75">
      <c r="O95" s="141"/>
      <c r="P95" s="141"/>
    </row>
    <row r="96" spans="15:16" ht="12.75">
      <c r="O96" s="141"/>
      <c r="P96" s="141"/>
    </row>
    <row r="97" spans="15:16" ht="12.75">
      <c r="O97" s="141"/>
      <c r="P97" s="141"/>
    </row>
    <row r="98" spans="15:16" ht="12.75">
      <c r="O98" s="141"/>
      <c r="P98" s="141"/>
    </row>
    <row r="99" spans="15:16" ht="12.75">
      <c r="O99" s="141"/>
      <c r="P99" s="141"/>
    </row>
    <row r="100" spans="15:16" ht="12.75">
      <c r="O100" s="141"/>
      <c r="P100" s="141"/>
    </row>
    <row r="101" spans="15:16" ht="12.75">
      <c r="O101" s="141"/>
      <c r="P101" s="141"/>
    </row>
    <row r="102" spans="15:16" ht="12.75">
      <c r="O102" s="141"/>
      <c r="P102" s="141"/>
    </row>
    <row r="103" spans="15:16" ht="12.75">
      <c r="O103" s="141"/>
      <c r="P103" s="141"/>
    </row>
    <row r="104" spans="15:16" ht="12.75">
      <c r="O104" s="141"/>
      <c r="P104" s="141"/>
    </row>
    <row r="105" spans="15:16" ht="12.75">
      <c r="O105" s="141"/>
      <c r="P105" s="141"/>
    </row>
    <row r="106" spans="15:16" ht="12.75">
      <c r="O106" s="141"/>
      <c r="P106" s="141"/>
    </row>
    <row r="107" spans="15:16" ht="12.75">
      <c r="O107" s="141"/>
      <c r="P107" s="141"/>
    </row>
    <row r="108" spans="15:16" ht="12.75">
      <c r="O108" s="141"/>
      <c r="P108" s="141"/>
    </row>
    <row r="109" spans="15:16" ht="12.75">
      <c r="O109" s="141"/>
      <c r="P109" s="141"/>
    </row>
    <row r="110" spans="15:16" ht="12.75">
      <c r="O110" s="141"/>
      <c r="P110" s="141"/>
    </row>
    <row r="111" spans="15:16" ht="12.75">
      <c r="O111" s="141"/>
      <c r="P111" s="141"/>
    </row>
    <row r="112" spans="15:16" ht="12.75">
      <c r="O112" s="141"/>
      <c r="P112" s="141"/>
    </row>
    <row r="113" spans="15:16" ht="12.75">
      <c r="O113" s="141"/>
      <c r="P113" s="141"/>
    </row>
    <row r="114" spans="15:16" ht="12.75">
      <c r="O114" s="141"/>
      <c r="P114" s="141"/>
    </row>
    <row r="115" spans="15:16" ht="12.75">
      <c r="O115" s="141"/>
      <c r="P115" s="141"/>
    </row>
    <row r="116" spans="15:16" ht="12.75">
      <c r="O116" s="141"/>
      <c r="P116" s="141"/>
    </row>
    <row r="117" spans="15:16" ht="12.75">
      <c r="O117" s="141"/>
      <c r="P117" s="141"/>
    </row>
    <row r="118" spans="15:16" ht="12.75">
      <c r="O118" s="141"/>
      <c r="P118" s="141"/>
    </row>
    <row r="119" spans="15:16" ht="12.75">
      <c r="O119" s="141"/>
      <c r="P119" s="141"/>
    </row>
    <row r="120" spans="15:16" ht="12.75">
      <c r="O120" s="141"/>
      <c r="P120" s="141"/>
    </row>
    <row r="121" spans="15:16" ht="12.75">
      <c r="O121" s="141"/>
      <c r="P121" s="141"/>
    </row>
    <row r="122" spans="15:16" ht="12.75">
      <c r="O122" s="141"/>
      <c r="P122" s="141"/>
    </row>
    <row r="123" spans="15:16" ht="12.75">
      <c r="O123" s="141"/>
      <c r="P123" s="141"/>
    </row>
    <row r="124" spans="15:16" ht="12.75">
      <c r="O124" s="141"/>
      <c r="P124" s="141"/>
    </row>
    <row r="125" spans="15:16" ht="12.75">
      <c r="O125" s="141"/>
      <c r="P125" s="141"/>
    </row>
    <row r="126" spans="15:16" ht="12.75">
      <c r="O126" s="141"/>
      <c r="P126" s="141"/>
    </row>
    <row r="127" spans="15:16" ht="12.75">
      <c r="O127" s="141"/>
      <c r="P127" s="141"/>
    </row>
    <row r="128" spans="15:16" ht="12.75">
      <c r="O128" s="141"/>
      <c r="P128" s="141"/>
    </row>
    <row r="129" spans="15:16" ht="12.75">
      <c r="O129" s="141"/>
      <c r="P129" s="141"/>
    </row>
    <row r="130" spans="15:16" ht="12.75">
      <c r="O130" s="141"/>
      <c r="P130" s="141"/>
    </row>
    <row r="131" spans="15:16" ht="12.75">
      <c r="O131" s="141"/>
      <c r="P131" s="141"/>
    </row>
    <row r="132" spans="15:16" ht="12.75">
      <c r="O132" s="141"/>
      <c r="P132" s="141"/>
    </row>
    <row r="133" spans="15:16" ht="12.75">
      <c r="O133" s="141"/>
      <c r="P133" s="141"/>
    </row>
    <row r="134" spans="15:16" ht="12.75">
      <c r="O134" s="141"/>
      <c r="P134" s="141"/>
    </row>
    <row r="135" spans="15:16" ht="12.75">
      <c r="O135" s="141"/>
      <c r="P135" s="141"/>
    </row>
    <row r="136" spans="15:16" ht="12.75">
      <c r="O136" s="141"/>
      <c r="P136" s="141"/>
    </row>
    <row r="137" spans="15:16" ht="12.75">
      <c r="O137" s="141"/>
      <c r="P137" s="141"/>
    </row>
    <row r="138" spans="15:16" ht="12.75">
      <c r="O138" s="141"/>
      <c r="P138" s="141"/>
    </row>
    <row r="139" spans="15:16" ht="12.75">
      <c r="O139" s="141"/>
      <c r="P139" s="141"/>
    </row>
    <row r="140" spans="15:16" ht="12.75">
      <c r="O140" s="141"/>
      <c r="P140" s="141"/>
    </row>
    <row r="141" spans="15:16" ht="12.75">
      <c r="O141" s="141"/>
      <c r="P141" s="141"/>
    </row>
    <row r="142" spans="15:16" ht="12.75">
      <c r="O142" s="141"/>
      <c r="P142" s="141"/>
    </row>
    <row r="143" spans="15:16" ht="12.75">
      <c r="O143" s="141"/>
      <c r="P143" s="141"/>
    </row>
    <row r="144" spans="15:16" ht="12.75">
      <c r="O144" s="141"/>
      <c r="P144" s="141"/>
    </row>
    <row r="145" spans="15:16" ht="12.75">
      <c r="O145" s="141"/>
      <c r="P145" s="141"/>
    </row>
    <row r="146" spans="15:16" ht="12.75">
      <c r="O146" s="141"/>
      <c r="P146" s="141"/>
    </row>
    <row r="147" spans="15:16" ht="12.75">
      <c r="O147" s="141"/>
      <c r="P147" s="141"/>
    </row>
    <row r="148" spans="15:16" ht="12.75">
      <c r="O148" s="141"/>
      <c r="P148" s="141"/>
    </row>
    <row r="149" spans="15:16" ht="12.75">
      <c r="O149" s="141"/>
      <c r="P149" s="141"/>
    </row>
    <row r="150" spans="15:16" ht="12.75">
      <c r="O150" s="141"/>
      <c r="P150" s="141"/>
    </row>
    <row r="151" spans="15:16" ht="12.75">
      <c r="O151" s="141"/>
      <c r="P151" s="141"/>
    </row>
    <row r="152" spans="15:16" ht="12.75">
      <c r="O152" s="141"/>
      <c r="P152" s="141"/>
    </row>
    <row r="153" spans="15:16" ht="12.75">
      <c r="O153" s="141"/>
      <c r="P153" s="141"/>
    </row>
    <row r="154" spans="15:16" ht="12.75">
      <c r="O154" s="141"/>
      <c r="P154" s="141"/>
    </row>
    <row r="155" spans="15:16" ht="12.75">
      <c r="O155" s="141"/>
      <c r="P155" s="141"/>
    </row>
    <row r="156" spans="15:16" ht="12.75">
      <c r="O156" s="141"/>
      <c r="P156" s="141"/>
    </row>
    <row r="157" spans="15:16" ht="12.75">
      <c r="O157" s="141"/>
      <c r="P157" s="141"/>
    </row>
    <row r="158" spans="15:16" ht="12.75">
      <c r="O158" s="141"/>
      <c r="P158" s="141"/>
    </row>
    <row r="159" spans="15:16" ht="12.75">
      <c r="O159" s="141"/>
      <c r="P159" s="141"/>
    </row>
    <row r="160" spans="15:16" ht="12.75">
      <c r="O160" s="141"/>
      <c r="P160" s="141"/>
    </row>
    <row r="161" spans="15:16" ht="12.75">
      <c r="O161" s="141"/>
      <c r="P161" s="141"/>
    </row>
    <row r="162" spans="15:16" ht="12.75">
      <c r="O162" s="141"/>
      <c r="P162" s="141"/>
    </row>
    <row r="163" spans="15:16" ht="12.75">
      <c r="O163" s="141"/>
      <c r="P163" s="141"/>
    </row>
    <row r="164" spans="15:16" ht="12.75">
      <c r="O164" s="141"/>
      <c r="P164" s="141"/>
    </row>
    <row r="165" spans="15:16" ht="12.75">
      <c r="O165" s="141"/>
      <c r="P165" s="141"/>
    </row>
    <row r="166" spans="15:16" ht="12.75">
      <c r="O166" s="141"/>
      <c r="P166" s="141"/>
    </row>
    <row r="167" spans="15:16" ht="12.75">
      <c r="O167" s="141"/>
      <c r="P167" s="141"/>
    </row>
    <row r="168" spans="15:16" ht="12.75">
      <c r="O168" s="141"/>
      <c r="P168" s="141"/>
    </row>
    <row r="169" spans="15:16" ht="12.75">
      <c r="O169" s="141"/>
      <c r="P169" s="141"/>
    </row>
    <row r="170" spans="15:16" ht="12.75">
      <c r="O170" s="141"/>
      <c r="P170" s="141"/>
    </row>
    <row r="171" spans="15:16" ht="12.75">
      <c r="O171" s="141"/>
      <c r="P171" s="141"/>
    </row>
    <row r="172" spans="15:16" ht="12.75">
      <c r="O172" s="141"/>
      <c r="P172" s="141"/>
    </row>
    <row r="173" spans="15:16" ht="12.75">
      <c r="O173" s="141"/>
      <c r="P173" s="141"/>
    </row>
    <row r="174" spans="15:16" ht="12.75">
      <c r="O174" s="141"/>
      <c r="P174" s="141"/>
    </row>
    <row r="175" spans="15:16" ht="12.75">
      <c r="O175" s="141"/>
      <c r="P175" s="141"/>
    </row>
    <row r="176" spans="15:16" ht="12.75">
      <c r="O176" s="141"/>
      <c r="P176" s="141"/>
    </row>
    <row r="177" spans="15:16" ht="12.75">
      <c r="O177" s="141"/>
      <c r="P177" s="141"/>
    </row>
    <row r="178" spans="15:16" ht="12.75">
      <c r="O178" s="141"/>
      <c r="P178" s="141"/>
    </row>
    <row r="179" spans="15:16" ht="12.75">
      <c r="O179" s="141"/>
      <c r="P179" s="141"/>
    </row>
    <row r="180" spans="15:16" ht="12.75">
      <c r="O180" s="141"/>
      <c r="P180" s="141"/>
    </row>
    <row r="181" spans="15:16" ht="12.75">
      <c r="O181" s="141"/>
      <c r="P181" s="141"/>
    </row>
    <row r="182" spans="15:16" ht="12.75">
      <c r="O182" s="141"/>
      <c r="P182" s="141"/>
    </row>
    <row r="183" spans="15:16" ht="12.75">
      <c r="O183" s="141"/>
      <c r="P183" s="141"/>
    </row>
    <row r="184" spans="15:16" ht="12.75">
      <c r="O184" s="141"/>
      <c r="P184" s="141"/>
    </row>
    <row r="185" spans="15:16" ht="12.75">
      <c r="O185" s="141"/>
      <c r="P185" s="141"/>
    </row>
    <row r="186" spans="15:16" ht="12.75">
      <c r="O186" s="141"/>
      <c r="P186" s="141"/>
    </row>
    <row r="187" spans="15:16" ht="12.75">
      <c r="O187" s="141"/>
      <c r="P187" s="141"/>
    </row>
    <row r="188" spans="15:16" ht="12.75">
      <c r="O188" s="141"/>
      <c r="P188" s="141"/>
    </row>
    <row r="189" spans="15:16" ht="12.75">
      <c r="O189" s="141"/>
      <c r="P189" s="141"/>
    </row>
    <row r="190" spans="15:16" ht="12.75">
      <c r="O190" s="141"/>
      <c r="P190" s="141"/>
    </row>
    <row r="191" spans="15:16" ht="12.75">
      <c r="O191" s="141"/>
      <c r="P191" s="141"/>
    </row>
    <row r="192" spans="15:16" ht="12.75">
      <c r="O192" s="141"/>
      <c r="P192" s="141"/>
    </row>
    <row r="193" spans="15:16" ht="12.75">
      <c r="O193" s="141"/>
      <c r="P193" s="141"/>
    </row>
    <row r="194" spans="15:16" ht="12.75">
      <c r="O194" s="141"/>
      <c r="P194" s="141"/>
    </row>
    <row r="195" spans="15:16" ht="12.75">
      <c r="O195" s="141"/>
      <c r="P195" s="141"/>
    </row>
    <row r="196" spans="15:16" ht="12.75">
      <c r="O196" s="141"/>
      <c r="P196" s="141"/>
    </row>
    <row r="197" spans="15:16" ht="12.75">
      <c r="O197" s="141"/>
      <c r="P197" s="141"/>
    </row>
    <row r="198" spans="15:16" ht="12.75">
      <c r="O198" s="141"/>
      <c r="P198" s="141"/>
    </row>
    <row r="199" spans="15:16" ht="12.75">
      <c r="O199" s="141"/>
      <c r="P199" s="141"/>
    </row>
    <row r="200" spans="15:16" ht="12.75">
      <c r="O200" s="141"/>
      <c r="P200" s="141"/>
    </row>
    <row r="201" spans="15:16" ht="12.75">
      <c r="O201" s="141"/>
      <c r="P201" s="141"/>
    </row>
    <row r="202" spans="15:16" ht="12.75">
      <c r="O202" s="141"/>
      <c r="P202" s="141"/>
    </row>
    <row r="203" spans="15:16" ht="12.75">
      <c r="O203" s="141"/>
      <c r="P203" s="141"/>
    </row>
    <row r="204" spans="15:16" ht="12.75">
      <c r="O204" s="141"/>
      <c r="P204" s="141"/>
    </row>
    <row r="205" spans="15:16" ht="12.75">
      <c r="O205" s="141"/>
      <c r="P205" s="141"/>
    </row>
    <row r="206" spans="15:16" ht="12.75">
      <c r="O206" s="141"/>
      <c r="P206" s="141"/>
    </row>
    <row r="207" spans="15:16" ht="12.75">
      <c r="O207" s="141"/>
      <c r="P207" s="141"/>
    </row>
    <row r="208" spans="15:16" ht="12.75">
      <c r="O208" s="141"/>
      <c r="P208" s="141"/>
    </row>
    <row r="209" spans="15:16" ht="12.75">
      <c r="O209" s="141"/>
      <c r="P209" s="141"/>
    </row>
    <row r="210" spans="15:16" ht="12.75">
      <c r="O210" s="141"/>
      <c r="P210" s="141"/>
    </row>
    <row r="211" spans="15:16" ht="12.75">
      <c r="O211" s="141"/>
      <c r="P211" s="141"/>
    </row>
    <row r="212" spans="15:16" ht="12.75">
      <c r="O212" s="141"/>
      <c r="P212" s="141"/>
    </row>
    <row r="213" spans="15:16" ht="12.75">
      <c r="O213" s="141"/>
      <c r="P213" s="141"/>
    </row>
    <row r="214" spans="15:16" ht="12.75">
      <c r="O214" s="141"/>
      <c r="P214" s="141"/>
    </row>
    <row r="215" spans="15:16" ht="12.75">
      <c r="O215" s="141"/>
      <c r="P215" s="141"/>
    </row>
    <row r="216" spans="15:16" ht="12.75">
      <c r="O216" s="141"/>
      <c r="P216" s="141"/>
    </row>
    <row r="217" spans="15:16" ht="12.75">
      <c r="O217" s="141"/>
      <c r="P217" s="141"/>
    </row>
    <row r="218" spans="15:16" ht="12.75">
      <c r="O218" s="141"/>
      <c r="P218" s="141"/>
    </row>
    <row r="219" spans="15:16" ht="12.75">
      <c r="O219" s="141"/>
      <c r="P219" s="141"/>
    </row>
    <row r="220" spans="15:16" ht="12.75">
      <c r="O220" s="141"/>
      <c r="P220" s="141"/>
    </row>
    <row r="221" spans="15:16" ht="12.75">
      <c r="O221" s="141"/>
      <c r="P221" s="141"/>
    </row>
    <row r="222" spans="15:16" ht="12.75">
      <c r="O222" s="141"/>
      <c r="P222" s="141"/>
    </row>
    <row r="223" spans="15:16" ht="12.75">
      <c r="O223" s="141"/>
      <c r="P223" s="141"/>
    </row>
    <row r="224" spans="15:16" ht="12.75">
      <c r="O224" s="141"/>
      <c r="P224" s="141"/>
    </row>
    <row r="225" spans="15:16" ht="12.75">
      <c r="O225" s="141"/>
      <c r="P225" s="141"/>
    </row>
    <row r="226" spans="15:16" ht="12.75">
      <c r="O226" s="141"/>
      <c r="P226" s="141"/>
    </row>
    <row r="227" spans="15:16" ht="12.75">
      <c r="O227" s="141"/>
      <c r="P227" s="141"/>
    </row>
    <row r="228" spans="15:16" ht="12.75">
      <c r="O228" s="141"/>
      <c r="P228" s="141"/>
    </row>
    <row r="229" spans="15:16" ht="12.75">
      <c r="O229" s="141"/>
      <c r="P229" s="141"/>
    </row>
    <row r="230" spans="15:16" ht="12.75">
      <c r="O230" s="141"/>
      <c r="P230" s="141"/>
    </row>
    <row r="231" spans="15:16" ht="12.75">
      <c r="O231" s="141"/>
      <c r="P231" s="141"/>
    </row>
    <row r="232" spans="15:16" ht="12.75">
      <c r="O232" s="141"/>
      <c r="P232" s="141"/>
    </row>
    <row r="233" spans="15:16" ht="12.75">
      <c r="O233" s="141"/>
      <c r="P233" s="141"/>
    </row>
    <row r="234" spans="15:16" ht="12.75">
      <c r="O234" s="141"/>
      <c r="P234" s="141"/>
    </row>
    <row r="235" spans="15:16" ht="12.75">
      <c r="O235" s="141"/>
      <c r="P235" s="141"/>
    </row>
    <row r="236" spans="15:16" ht="12.75">
      <c r="O236" s="141"/>
      <c r="P236" s="141"/>
    </row>
    <row r="237" spans="15:16" ht="12.75">
      <c r="O237" s="141"/>
      <c r="P237" s="141"/>
    </row>
    <row r="238" spans="15:16" ht="12.75">
      <c r="O238" s="141"/>
      <c r="P238" s="141"/>
    </row>
    <row r="239" spans="15:16" ht="12.75">
      <c r="O239" s="141"/>
      <c r="P239" s="141"/>
    </row>
    <row r="240" spans="15:16" ht="12.75">
      <c r="O240" s="141"/>
      <c r="P240" s="141"/>
    </row>
    <row r="241" spans="15:16" ht="12.75">
      <c r="O241" s="141"/>
      <c r="P241" s="141"/>
    </row>
    <row r="242" spans="15:16" ht="12.75">
      <c r="O242" s="141"/>
      <c r="P242" s="141"/>
    </row>
    <row r="243" spans="15:16" ht="12.75">
      <c r="O243" s="141"/>
      <c r="P243" s="141"/>
    </row>
    <row r="244" spans="15:16" ht="12.75">
      <c r="O244" s="141"/>
      <c r="P244" s="141"/>
    </row>
    <row r="245" spans="15:16" ht="12.75">
      <c r="O245" s="141"/>
      <c r="P245" s="141"/>
    </row>
    <row r="246" spans="15:16" ht="12.75">
      <c r="O246" s="141"/>
      <c r="P246" s="141"/>
    </row>
    <row r="247" spans="15:16" ht="12.75">
      <c r="O247" s="141"/>
      <c r="P247" s="141"/>
    </row>
    <row r="248" spans="15:16" ht="12.75">
      <c r="O248" s="141"/>
      <c r="P248" s="141"/>
    </row>
    <row r="249" spans="15:16" ht="12.75">
      <c r="O249" s="141"/>
      <c r="P249" s="141"/>
    </row>
    <row r="250" spans="15:16" ht="12.75">
      <c r="O250" s="141"/>
      <c r="P250" s="141"/>
    </row>
    <row r="251" spans="15:16" ht="12.75">
      <c r="O251" s="141"/>
      <c r="P251" s="141"/>
    </row>
    <row r="252" spans="15:16" ht="12.75">
      <c r="O252" s="141"/>
      <c r="P252" s="141"/>
    </row>
    <row r="253" spans="15:16" ht="12.75">
      <c r="O253" s="141"/>
      <c r="P253" s="141"/>
    </row>
    <row r="254" spans="15:16" ht="12.75">
      <c r="O254" s="141"/>
      <c r="P254" s="141"/>
    </row>
    <row r="255" spans="15:16" ht="12.75">
      <c r="O255" s="141"/>
      <c r="P255" s="141"/>
    </row>
    <row r="256" spans="15:16" ht="12.75">
      <c r="O256" s="141"/>
      <c r="P256" s="141"/>
    </row>
    <row r="257" spans="15:16" ht="12.75">
      <c r="O257" s="141"/>
      <c r="P257" s="141"/>
    </row>
    <row r="258" spans="15:16" ht="12.75">
      <c r="O258" s="141"/>
      <c r="P258" s="141"/>
    </row>
    <row r="259" spans="15:16" ht="12.75">
      <c r="O259" s="141"/>
      <c r="P259" s="141"/>
    </row>
    <row r="260" spans="15:16" ht="12.75">
      <c r="O260" s="141"/>
      <c r="P260" s="141"/>
    </row>
    <row r="261" spans="15:16" ht="12.75">
      <c r="O261" s="141"/>
      <c r="P261" s="141"/>
    </row>
    <row r="262" spans="15:16" ht="12.75">
      <c r="O262" s="141"/>
      <c r="P262" s="141"/>
    </row>
    <row r="263" spans="15:16" ht="12.75">
      <c r="O263" s="141"/>
      <c r="P263" s="141"/>
    </row>
    <row r="264" spans="15:16" ht="12.75">
      <c r="O264" s="141"/>
      <c r="P264" s="141"/>
    </row>
    <row r="265" spans="15:16" ht="12.75">
      <c r="O265" s="141"/>
      <c r="P265" s="141"/>
    </row>
    <row r="266" spans="15:16" ht="12.75">
      <c r="O266" s="141"/>
      <c r="P266" s="141"/>
    </row>
    <row r="267" spans="15:16" ht="12.75">
      <c r="O267" s="141"/>
      <c r="P267" s="141"/>
    </row>
    <row r="268" spans="15:16" ht="12.75">
      <c r="O268" s="141"/>
      <c r="P268" s="141"/>
    </row>
    <row r="269" spans="15:16" ht="12.75">
      <c r="O269" s="141"/>
      <c r="P269" s="141"/>
    </row>
    <row r="270" spans="15:16" ht="12.75">
      <c r="O270" s="141"/>
      <c r="P270" s="141"/>
    </row>
    <row r="271" spans="15:16" ht="12.75">
      <c r="O271" s="141"/>
      <c r="P271" s="141"/>
    </row>
    <row r="272" spans="15:16" ht="12.75">
      <c r="O272" s="141"/>
      <c r="P272" s="141"/>
    </row>
    <row r="273" spans="15:16" ht="12.75">
      <c r="O273" s="141"/>
      <c r="P273" s="141"/>
    </row>
    <row r="274" spans="15:16" ht="12.75">
      <c r="O274" s="141"/>
      <c r="P274" s="141"/>
    </row>
    <row r="275" spans="15:16" ht="12.75">
      <c r="O275" s="141"/>
      <c r="P275" s="141"/>
    </row>
    <row r="276" spans="15:16" ht="12.75">
      <c r="O276" s="141"/>
      <c r="P276" s="141"/>
    </row>
    <row r="277" spans="15:16" ht="12.75">
      <c r="O277" s="141"/>
      <c r="P277" s="141"/>
    </row>
    <row r="278" spans="15:16" ht="12.75">
      <c r="O278" s="141"/>
      <c r="P278" s="141"/>
    </row>
    <row r="279" spans="15:16" ht="12.75">
      <c r="O279" s="141"/>
      <c r="P279" s="141"/>
    </row>
    <row r="280" spans="15:16" ht="12.75">
      <c r="O280" s="141"/>
      <c r="P280" s="141"/>
    </row>
    <row r="281" spans="15:16" ht="12.75">
      <c r="O281" s="141"/>
      <c r="P281" s="141"/>
    </row>
    <row r="282" spans="15:16" ht="12.75">
      <c r="O282" s="141"/>
      <c r="P282" s="141"/>
    </row>
    <row r="283" spans="15:16" ht="12.75">
      <c r="O283" s="141"/>
      <c r="P283" s="141"/>
    </row>
    <row r="284" spans="15:16" ht="12.75">
      <c r="O284" s="141"/>
      <c r="P284" s="141"/>
    </row>
    <row r="285" spans="15:16" ht="12.75">
      <c r="O285" s="141"/>
      <c r="P285" s="141"/>
    </row>
    <row r="286" spans="15:16" ht="12.75">
      <c r="O286" s="141"/>
      <c r="P286" s="141"/>
    </row>
    <row r="287" spans="15:16" ht="12.75">
      <c r="O287" s="141"/>
      <c r="P287" s="141"/>
    </row>
    <row r="288" spans="15:16" ht="12.75">
      <c r="O288" s="141"/>
      <c r="P288" s="141"/>
    </row>
    <row r="289" spans="15:16" ht="12.75">
      <c r="O289" s="141"/>
      <c r="P289" s="141"/>
    </row>
    <row r="290" spans="15:16" ht="12.75">
      <c r="O290" s="141"/>
      <c r="P290" s="141"/>
    </row>
    <row r="291" spans="15:16" ht="12.75">
      <c r="O291" s="141"/>
      <c r="P291" s="141"/>
    </row>
    <row r="292" spans="15:16" ht="12.75">
      <c r="O292" s="141"/>
      <c r="P292" s="141"/>
    </row>
    <row r="293" spans="15:16" ht="12.75">
      <c r="O293" s="141"/>
      <c r="P293" s="141"/>
    </row>
    <row r="294" spans="15:16" ht="12.75">
      <c r="O294" s="141"/>
      <c r="P294" s="141"/>
    </row>
    <row r="295" spans="15:16" ht="12.75">
      <c r="O295" s="141"/>
      <c r="P295" s="141"/>
    </row>
    <row r="296" spans="15:16" ht="12.75">
      <c r="O296" s="141"/>
      <c r="P296" s="141"/>
    </row>
    <row r="297" spans="15:16" ht="12.75">
      <c r="O297" s="141"/>
      <c r="P297" s="141"/>
    </row>
    <row r="298" spans="15:16" ht="12.75">
      <c r="O298" s="141"/>
      <c r="P298" s="141"/>
    </row>
    <row r="299" spans="15:16" ht="12.75">
      <c r="O299" s="141"/>
      <c r="P299" s="141"/>
    </row>
    <row r="300" spans="15:16" ht="12.75">
      <c r="O300" s="141"/>
      <c r="P300" s="141"/>
    </row>
    <row r="301" spans="15:16" ht="12.75">
      <c r="O301" s="141"/>
      <c r="P301" s="141"/>
    </row>
    <row r="302" spans="15:16" ht="12.75">
      <c r="O302" s="141"/>
      <c r="P302" s="141"/>
    </row>
    <row r="303" spans="15:16" ht="12.75">
      <c r="O303" s="141"/>
      <c r="P303" s="141"/>
    </row>
    <row r="304" spans="15:16" ht="12.75">
      <c r="O304" s="141"/>
      <c r="P304" s="141"/>
    </row>
    <row r="305" spans="15:16" ht="12.75">
      <c r="O305" s="141"/>
      <c r="P305" s="141"/>
    </row>
    <row r="306" spans="15:16" ht="12.75">
      <c r="O306" s="141"/>
      <c r="P306" s="141"/>
    </row>
    <row r="307" spans="15:16" ht="12.75">
      <c r="O307" s="141"/>
      <c r="P307" s="141"/>
    </row>
    <row r="308" spans="15:16" ht="12.75">
      <c r="O308" s="141"/>
      <c r="P308" s="141"/>
    </row>
    <row r="309" spans="15:16" ht="12.75">
      <c r="O309" s="141"/>
      <c r="P309" s="141"/>
    </row>
    <row r="310" spans="15:16" ht="12.75">
      <c r="O310" s="141"/>
      <c r="P310" s="141"/>
    </row>
    <row r="311" spans="15:16" ht="12.75">
      <c r="O311" s="141"/>
      <c r="P311" s="141"/>
    </row>
    <row r="312" spans="15:16" ht="12.75">
      <c r="O312" s="141"/>
      <c r="P312" s="141"/>
    </row>
    <row r="313" spans="15:16" ht="12.75">
      <c r="O313" s="141"/>
      <c r="P313" s="141"/>
    </row>
    <row r="314" spans="15:16" ht="12.75">
      <c r="O314" s="141"/>
      <c r="P314" s="141"/>
    </row>
    <row r="315" spans="15:16" ht="12.75">
      <c r="O315" s="141"/>
      <c r="P315" s="141"/>
    </row>
    <row r="316" spans="15:16" ht="12.75">
      <c r="O316" s="141"/>
      <c r="P316" s="141"/>
    </row>
    <row r="317" spans="15:16" ht="12.75">
      <c r="O317" s="141"/>
      <c r="P317" s="141"/>
    </row>
    <row r="318" spans="15:16" ht="12.75">
      <c r="O318" s="141"/>
      <c r="P318" s="141"/>
    </row>
    <row r="319" spans="15:16" ht="12.75">
      <c r="O319" s="141"/>
      <c r="P319" s="141"/>
    </row>
    <row r="320" spans="15:16" ht="12.75">
      <c r="O320" s="141"/>
      <c r="P320" s="141"/>
    </row>
    <row r="321" spans="15:16" ht="12.75">
      <c r="O321" s="141"/>
      <c r="P321" s="141"/>
    </row>
    <row r="322" spans="15:16" ht="12.75">
      <c r="O322" s="141"/>
      <c r="P322" s="141"/>
    </row>
    <row r="323" spans="15:16" ht="12.75">
      <c r="O323" s="141"/>
      <c r="P323" s="141"/>
    </row>
    <row r="324" spans="15:16" ht="12.75">
      <c r="O324" s="141"/>
      <c r="P324" s="141"/>
    </row>
    <row r="325" spans="15:16" ht="12.75">
      <c r="O325" s="141"/>
      <c r="P325" s="141"/>
    </row>
    <row r="326" spans="15:16" ht="12.75">
      <c r="O326" s="141"/>
      <c r="P326" s="141"/>
    </row>
    <row r="327" spans="15:16" ht="12.75">
      <c r="O327" s="141"/>
      <c r="P327" s="141"/>
    </row>
    <row r="328" spans="15:16" ht="12.75">
      <c r="O328" s="141"/>
      <c r="P328" s="141"/>
    </row>
    <row r="329" spans="15:16" ht="12.75">
      <c r="O329" s="141"/>
      <c r="P329" s="141"/>
    </row>
    <row r="330" spans="15:16" ht="12.75">
      <c r="O330" s="141"/>
      <c r="P330" s="141"/>
    </row>
    <row r="331" spans="15:16" ht="12.75">
      <c r="O331" s="141"/>
      <c r="P331" s="141"/>
    </row>
    <row r="332" spans="15:16" ht="12.75">
      <c r="O332" s="141"/>
      <c r="P332" s="141"/>
    </row>
    <row r="333" spans="15:16" ht="12.75">
      <c r="O333" s="141"/>
      <c r="P333" s="141"/>
    </row>
    <row r="334" spans="15:16" ht="12.75">
      <c r="O334" s="141"/>
      <c r="P334" s="141"/>
    </row>
    <row r="335" spans="15:16" ht="12.75">
      <c r="O335" s="141"/>
      <c r="P335" s="141"/>
    </row>
    <row r="336" spans="15:16" ht="12.75">
      <c r="O336" s="141"/>
      <c r="P336" s="141"/>
    </row>
    <row r="337" spans="15:16" ht="12.75">
      <c r="O337" s="141"/>
      <c r="P337" s="141"/>
    </row>
    <row r="338" spans="15:16" ht="12.75">
      <c r="O338" s="141"/>
      <c r="P338" s="141"/>
    </row>
    <row r="339" spans="15:16" ht="12.75">
      <c r="O339" s="141"/>
      <c r="P339" s="141"/>
    </row>
    <row r="340" spans="15:16" ht="12.75">
      <c r="O340" s="141"/>
      <c r="P340" s="141"/>
    </row>
    <row r="341" spans="15:16" ht="12.75">
      <c r="O341" s="141"/>
      <c r="P341" s="141"/>
    </row>
    <row r="342" spans="15:16" ht="12.75">
      <c r="O342" s="141"/>
      <c r="P342" s="141"/>
    </row>
    <row r="343" spans="15:16" ht="12.75">
      <c r="O343" s="141"/>
      <c r="P343" s="141"/>
    </row>
    <row r="344" spans="15:16" ht="12.75">
      <c r="O344" s="141"/>
      <c r="P344" s="141"/>
    </row>
    <row r="345" spans="15:16" ht="12.75">
      <c r="O345" s="141"/>
      <c r="P345" s="141"/>
    </row>
    <row r="346" spans="15:16" ht="12.75">
      <c r="O346" s="141"/>
      <c r="P346" s="141"/>
    </row>
    <row r="347" spans="15:16" ht="12.75">
      <c r="O347" s="141"/>
      <c r="P347" s="141"/>
    </row>
    <row r="348" spans="15:16" ht="12.75">
      <c r="O348" s="141"/>
      <c r="P348" s="141"/>
    </row>
    <row r="349" spans="15:16" ht="12.75">
      <c r="O349" s="141"/>
      <c r="P349" s="141"/>
    </row>
    <row r="350" spans="15:16" ht="12.75">
      <c r="O350" s="141"/>
      <c r="P350" s="141"/>
    </row>
    <row r="351" spans="15:16" ht="12.75">
      <c r="O351" s="141"/>
      <c r="P351" s="141"/>
    </row>
    <row r="352" spans="15:16" ht="12.75">
      <c r="O352" s="141"/>
      <c r="P352" s="141"/>
    </row>
    <row r="353" spans="15:16" ht="12.75">
      <c r="O353" s="141"/>
      <c r="P353" s="141"/>
    </row>
    <row r="354" spans="15:16" ht="12.75">
      <c r="O354" s="141"/>
      <c r="P354" s="141"/>
    </row>
    <row r="355" spans="15:16" ht="12.75">
      <c r="O355" s="141"/>
      <c r="P355" s="141"/>
    </row>
    <row r="356" spans="15:16" ht="12.75">
      <c r="O356" s="141"/>
      <c r="P356" s="141"/>
    </row>
    <row r="357" spans="15:16" ht="12.75">
      <c r="O357" s="141"/>
      <c r="P357" s="141"/>
    </row>
    <row r="358" spans="15:16" ht="12.75">
      <c r="O358" s="141"/>
      <c r="P358" s="141"/>
    </row>
    <row r="359" spans="15:16" ht="12.75">
      <c r="O359" s="141"/>
      <c r="P359" s="141"/>
    </row>
    <row r="360" spans="15:16" ht="12.75">
      <c r="O360" s="141"/>
      <c r="P360" s="141"/>
    </row>
    <row r="361" spans="15:16" ht="12.75">
      <c r="O361" s="141"/>
      <c r="P361" s="141"/>
    </row>
    <row r="362" spans="15:16" ht="12.75">
      <c r="O362" s="141"/>
      <c r="P362" s="141"/>
    </row>
    <row r="363" spans="15:16" ht="12.75">
      <c r="O363" s="141"/>
      <c r="P363" s="141"/>
    </row>
    <row r="364" spans="15:16" ht="12.75">
      <c r="O364" s="141"/>
      <c r="P364" s="141"/>
    </row>
    <row r="365" spans="15:16" ht="12.75">
      <c r="O365" s="141"/>
      <c r="P365" s="141"/>
    </row>
    <row r="366" spans="15:16" ht="12.75">
      <c r="O366" s="141"/>
      <c r="P366" s="141"/>
    </row>
    <row r="367" spans="15:16" ht="12.75">
      <c r="O367" s="141"/>
      <c r="P367" s="141"/>
    </row>
    <row r="368" spans="15:16" ht="12.75">
      <c r="O368" s="141"/>
      <c r="P368" s="141"/>
    </row>
    <row r="369" spans="15:16" ht="12.75">
      <c r="O369" s="141"/>
      <c r="P369" s="141"/>
    </row>
    <row r="370" spans="15:16" ht="12.75">
      <c r="O370" s="141"/>
      <c r="P370" s="141"/>
    </row>
    <row r="371" spans="15:16" ht="12.75">
      <c r="O371" s="141"/>
      <c r="P371" s="141"/>
    </row>
    <row r="372" spans="15:16" ht="12.75">
      <c r="O372" s="141"/>
      <c r="P372" s="141"/>
    </row>
    <row r="373" spans="15:16" ht="12.75">
      <c r="O373" s="141"/>
      <c r="P373" s="141"/>
    </row>
    <row r="374" spans="15:16" ht="12.75">
      <c r="O374" s="141"/>
      <c r="P374" s="141"/>
    </row>
    <row r="375" spans="15:16" ht="12.75">
      <c r="O375" s="141"/>
      <c r="P375" s="141"/>
    </row>
    <row r="376" spans="15:16" ht="12.75">
      <c r="O376" s="141"/>
      <c r="P376" s="141"/>
    </row>
    <row r="377" spans="15:16" ht="12.75">
      <c r="O377" s="141"/>
      <c r="P377" s="141"/>
    </row>
    <row r="378" spans="15:16" ht="12.75">
      <c r="O378" s="141"/>
      <c r="P378" s="141"/>
    </row>
    <row r="379" spans="15:16" ht="12.75">
      <c r="O379" s="141"/>
      <c r="P379" s="141"/>
    </row>
    <row r="380" spans="15:16" ht="12.75">
      <c r="O380" s="141"/>
      <c r="P380" s="141"/>
    </row>
    <row r="381" spans="15:16" ht="12.75">
      <c r="O381" s="141"/>
      <c r="P381" s="141"/>
    </row>
    <row r="382" spans="15:16" ht="12.75">
      <c r="O382" s="141"/>
      <c r="P382" s="141"/>
    </row>
    <row r="383" spans="15:16" ht="12.75">
      <c r="O383" s="141"/>
      <c r="P383" s="141"/>
    </row>
    <row r="384" spans="15:16" ht="12.75">
      <c r="O384" s="141"/>
      <c r="P384" s="141"/>
    </row>
    <row r="385" spans="15:16" ht="12.75">
      <c r="O385" s="141"/>
      <c r="P385" s="141"/>
    </row>
    <row r="386" spans="15:16" ht="12.75">
      <c r="O386" s="141"/>
      <c r="P386" s="141"/>
    </row>
    <row r="387" spans="15:16" ht="12.75">
      <c r="O387" s="141"/>
      <c r="P387" s="141"/>
    </row>
    <row r="388" spans="15:16" ht="12.75">
      <c r="O388" s="141"/>
      <c r="P388" s="141"/>
    </row>
    <row r="389" spans="15:16" ht="12.75">
      <c r="O389" s="141"/>
      <c r="P389" s="141"/>
    </row>
    <row r="390" spans="15:16" ht="12.75">
      <c r="O390" s="141"/>
      <c r="P390" s="141"/>
    </row>
    <row r="391" spans="15:16" ht="12.75">
      <c r="O391" s="141"/>
      <c r="P391" s="141"/>
    </row>
    <row r="392" spans="15:16" ht="12.75">
      <c r="O392" s="141"/>
      <c r="P392" s="141"/>
    </row>
    <row r="393" spans="15:16" ht="12.75">
      <c r="O393" s="141"/>
      <c r="P393" s="141"/>
    </row>
    <row r="394" spans="15:16" ht="12.75">
      <c r="O394" s="141"/>
      <c r="P394" s="141"/>
    </row>
    <row r="395" spans="15:16" ht="12.75">
      <c r="O395" s="141"/>
      <c r="P395" s="141"/>
    </row>
    <row r="396" spans="15:16" ht="12.75">
      <c r="O396" s="141"/>
      <c r="P396" s="141"/>
    </row>
    <row r="397" spans="15:16" ht="12.75">
      <c r="O397" s="141"/>
      <c r="P397" s="141"/>
    </row>
    <row r="398" spans="15:16" ht="12.75">
      <c r="O398" s="141"/>
      <c r="P398" s="141"/>
    </row>
    <row r="399" spans="15:16" ht="12.75">
      <c r="O399" s="141"/>
      <c r="P399" s="141"/>
    </row>
    <row r="400" spans="15:16" ht="12.75">
      <c r="O400" s="141"/>
      <c r="P400" s="141"/>
    </row>
    <row r="401" spans="15:16" ht="12.75">
      <c r="O401" s="141"/>
      <c r="P401" s="141"/>
    </row>
    <row r="402" spans="15:16" ht="12.75">
      <c r="O402" s="141"/>
      <c r="P402" s="141"/>
    </row>
    <row r="403" spans="15:16" ht="12.75">
      <c r="O403" s="141"/>
      <c r="P403" s="141"/>
    </row>
    <row r="404" spans="15:16" ht="12.75">
      <c r="O404" s="141"/>
      <c r="P404" s="141"/>
    </row>
    <row r="405" spans="15:16" ht="12.75">
      <c r="O405" s="141"/>
      <c r="P405" s="141"/>
    </row>
    <row r="406" spans="15:16" ht="12.75">
      <c r="O406" s="141"/>
      <c r="P406" s="141"/>
    </row>
    <row r="407" spans="15:16" ht="12.75">
      <c r="O407" s="141"/>
      <c r="P407" s="141"/>
    </row>
    <row r="408" spans="15:16" ht="12.75">
      <c r="O408" s="141"/>
      <c r="P408" s="141"/>
    </row>
    <row r="409" spans="15:16" ht="12.75">
      <c r="O409" s="141"/>
      <c r="P409" s="141"/>
    </row>
    <row r="410" spans="15:16" ht="12.75">
      <c r="O410" s="141"/>
      <c r="P410" s="141"/>
    </row>
    <row r="411" spans="15:16" ht="12.75">
      <c r="O411" s="141"/>
      <c r="P411" s="141"/>
    </row>
    <row r="412" spans="15:16" ht="12.75">
      <c r="O412" s="141"/>
      <c r="P412" s="141"/>
    </row>
    <row r="413" spans="15:16" ht="12.75">
      <c r="O413" s="141"/>
      <c r="P413" s="141"/>
    </row>
    <row r="414" spans="15:16" ht="12.75">
      <c r="O414" s="141"/>
      <c r="P414" s="141"/>
    </row>
    <row r="415" spans="15:16" ht="12.75">
      <c r="O415" s="141"/>
      <c r="P415" s="141"/>
    </row>
    <row r="416" spans="15:16" ht="12.75">
      <c r="O416" s="141"/>
      <c r="P416" s="141"/>
    </row>
    <row r="417" spans="15:16" ht="12.75">
      <c r="O417" s="141"/>
      <c r="P417" s="141"/>
    </row>
    <row r="418" spans="15:16" ht="12.75">
      <c r="O418" s="141"/>
      <c r="P418" s="141"/>
    </row>
    <row r="419" spans="15:16" ht="12.75">
      <c r="O419" s="141"/>
      <c r="P419" s="141"/>
    </row>
    <row r="420" spans="15:16" ht="12.75">
      <c r="O420" s="141"/>
      <c r="P420" s="141"/>
    </row>
    <row r="421" spans="15:16" ht="12.75">
      <c r="O421" s="141"/>
      <c r="P421" s="141"/>
    </row>
    <row r="422" spans="15:16" ht="12.75">
      <c r="O422" s="141"/>
      <c r="P422" s="141"/>
    </row>
    <row r="423" spans="15:16" ht="12.75">
      <c r="O423" s="141"/>
      <c r="P423" s="141"/>
    </row>
    <row r="424" spans="15:16" ht="12.75">
      <c r="O424" s="141"/>
      <c r="P424" s="141"/>
    </row>
    <row r="425" spans="15:16" ht="12.75">
      <c r="O425" s="141"/>
      <c r="P425" s="141"/>
    </row>
    <row r="426" spans="15:16" ht="12.75">
      <c r="O426" s="141"/>
      <c r="P426" s="141"/>
    </row>
    <row r="427" spans="15:16" ht="12.75">
      <c r="O427" s="141"/>
      <c r="P427" s="141"/>
    </row>
    <row r="428" spans="15:16" ht="12.75">
      <c r="O428" s="141"/>
      <c r="P428" s="141"/>
    </row>
    <row r="429" spans="15:16" ht="12.75">
      <c r="O429" s="141"/>
      <c r="P429" s="141"/>
    </row>
    <row r="430" spans="15:16" ht="12.75">
      <c r="O430" s="141"/>
      <c r="P430" s="141"/>
    </row>
    <row r="431" spans="15:16" ht="12.75">
      <c r="O431" s="141"/>
      <c r="P431" s="141"/>
    </row>
    <row r="432" spans="15:16" ht="12.75">
      <c r="O432" s="141"/>
      <c r="P432" s="141"/>
    </row>
    <row r="433" spans="15:16" ht="12.75">
      <c r="O433" s="141"/>
      <c r="P433" s="141"/>
    </row>
    <row r="434" spans="15:16" ht="12.75">
      <c r="O434" s="141"/>
      <c r="P434" s="141"/>
    </row>
    <row r="435" spans="15:16" ht="12.75">
      <c r="O435" s="141"/>
      <c r="P435" s="141"/>
    </row>
    <row r="436" spans="15:16" ht="12.75">
      <c r="O436" s="141"/>
      <c r="P436" s="141"/>
    </row>
    <row r="437" spans="15:16" ht="12.75">
      <c r="O437" s="141"/>
      <c r="P437" s="141"/>
    </row>
    <row r="438" spans="15:16" ht="12.75">
      <c r="O438" s="141"/>
      <c r="P438" s="141"/>
    </row>
    <row r="439" spans="15:16" ht="12.75">
      <c r="O439" s="141"/>
      <c r="P439" s="141"/>
    </row>
    <row r="440" spans="15:16" ht="12.75">
      <c r="O440" s="141"/>
      <c r="P440" s="141"/>
    </row>
    <row r="441" spans="15:16" ht="12.75">
      <c r="O441" s="141"/>
      <c r="P441" s="141"/>
    </row>
    <row r="442" spans="15:16" ht="12.75">
      <c r="O442" s="141"/>
      <c r="P442" s="141"/>
    </row>
    <row r="443" spans="15:16" ht="12.75">
      <c r="O443" s="141"/>
      <c r="P443" s="141"/>
    </row>
    <row r="444" spans="15:16" ht="12.75">
      <c r="O444" s="141"/>
      <c r="P444" s="141"/>
    </row>
    <row r="445" spans="15:16" ht="12.75">
      <c r="O445" s="141"/>
      <c r="P445" s="141"/>
    </row>
    <row r="446" spans="15:16" ht="12.75">
      <c r="O446" s="141"/>
      <c r="P446" s="141"/>
    </row>
    <row r="447" spans="15:16" ht="12.75">
      <c r="O447" s="141"/>
      <c r="P447" s="141"/>
    </row>
    <row r="448" spans="15:16" ht="12.75">
      <c r="O448" s="141"/>
      <c r="P448" s="141"/>
    </row>
    <row r="449" spans="15:16" ht="12.75">
      <c r="O449" s="141"/>
      <c r="P449" s="141"/>
    </row>
    <row r="450" spans="15:16" ht="12.75">
      <c r="O450" s="141"/>
      <c r="P450" s="141"/>
    </row>
    <row r="451" spans="15:16" ht="12.75">
      <c r="O451" s="141"/>
      <c r="P451" s="141"/>
    </row>
    <row r="452" spans="15:16" ht="12.75">
      <c r="O452" s="141"/>
      <c r="P452" s="141"/>
    </row>
    <row r="453" spans="15:16" ht="12.75">
      <c r="O453" s="141"/>
      <c r="P453" s="141"/>
    </row>
    <row r="454" spans="15:16" ht="12.75">
      <c r="O454" s="141"/>
      <c r="P454" s="141"/>
    </row>
    <row r="455" spans="15:16" ht="12.75">
      <c r="O455" s="141"/>
      <c r="P455" s="141"/>
    </row>
    <row r="456" spans="15:16" ht="12.75">
      <c r="O456" s="141"/>
      <c r="P456" s="141"/>
    </row>
    <row r="457" spans="15:16" ht="12.75">
      <c r="O457" s="141"/>
      <c r="P457" s="141"/>
    </row>
    <row r="458" spans="15:16" ht="12.75">
      <c r="O458" s="141"/>
      <c r="P458" s="141"/>
    </row>
    <row r="459" spans="15:16" ht="12.75">
      <c r="O459" s="141"/>
      <c r="P459" s="141"/>
    </row>
    <row r="460" spans="15:16" ht="12.75">
      <c r="O460" s="141"/>
      <c r="P460" s="141"/>
    </row>
    <row r="461" spans="15:16" ht="12.75">
      <c r="O461" s="141"/>
      <c r="P461" s="141"/>
    </row>
    <row r="462" spans="15:16" ht="12.75">
      <c r="O462" s="141"/>
      <c r="P462" s="141"/>
    </row>
    <row r="463" spans="15:16" ht="12.75">
      <c r="O463" s="141"/>
      <c r="P463" s="141"/>
    </row>
    <row r="464" spans="15:16" ht="12.75">
      <c r="O464" s="141"/>
      <c r="P464" s="141"/>
    </row>
    <row r="465" spans="15:16" ht="12.75">
      <c r="O465" s="141"/>
      <c r="P465" s="141"/>
    </row>
    <row r="466" spans="15:16" ht="12.75">
      <c r="O466" s="141"/>
      <c r="P466" s="141"/>
    </row>
    <row r="467" spans="15:16" ht="12.75">
      <c r="O467" s="141"/>
      <c r="P467" s="141"/>
    </row>
    <row r="468" spans="15:16" ht="12.75">
      <c r="O468" s="141"/>
      <c r="P468" s="141"/>
    </row>
    <row r="469" spans="15:16" ht="12.75">
      <c r="O469" s="141"/>
      <c r="P469" s="141"/>
    </row>
    <row r="470" spans="15:16" ht="12.75">
      <c r="O470" s="141"/>
      <c r="P470" s="141"/>
    </row>
    <row r="471" spans="15:16" ht="12.75">
      <c r="O471" s="141"/>
      <c r="P471" s="141"/>
    </row>
    <row r="472" spans="15:16" ht="12.75">
      <c r="O472" s="141"/>
      <c r="P472" s="141"/>
    </row>
    <row r="473" spans="15:16" ht="12.75">
      <c r="O473" s="141"/>
      <c r="P473" s="141"/>
    </row>
    <row r="474" spans="15:16" ht="12.75">
      <c r="O474" s="141"/>
      <c r="P474" s="141"/>
    </row>
    <row r="475" spans="15:16" ht="12.75">
      <c r="O475" s="141"/>
      <c r="P475" s="141"/>
    </row>
    <row r="476" spans="15:16" ht="12.75">
      <c r="O476" s="141"/>
      <c r="P476" s="141"/>
    </row>
    <row r="477" spans="15:16" ht="12.75">
      <c r="O477" s="141"/>
      <c r="P477" s="141"/>
    </row>
    <row r="478" spans="15:16" ht="12.75">
      <c r="O478" s="141"/>
      <c r="P478" s="141"/>
    </row>
    <row r="479" spans="15:16" ht="12.75">
      <c r="O479" s="141"/>
      <c r="P479" s="141"/>
    </row>
    <row r="480" spans="15:16" ht="12.75">
      <c r="O480" s="141"/>
      <c r="P480" s="141"/>
    </row>
    <row r="481" spans="15:16" ht="12.75">
      <c r="O481" s="141"/>
      <c r="P481" s="141"/>
    </row>
    <row r="482" spans="15:16" ht="12.75">
      <c r="O482" s="141"/>
      <c r="P482" s="141"/>
    </row>
    <row r="483" spans="15:16" ht="12.75">
      <c r="O483" s="141"/>
      <c r="P483" s="141"/>
    </row>
    <row r="484" spans="15:16" ht="12.75">
      <c r="O484" s="141"/>
      <c r="P484" s="141"/>
    </row>
    <row r="485" spans="15:16" ht="12.75">
      <c r="O485" s="141"/>
      <c r="P485" s="141"/>
    </row>
    <row r="486" spans="15:16" ht="12.75">
      <c r="O486" s="141"/>
      <c r="P486" s="141"/>
    </row>
    <row r="487" spans="15:16" ht="12.75">
      <c r="O487" s="141"/>
      <c r="P487" s="141"/>
    </row>
    <row r="488" spans="15:16" ht="12.75">
      <c r="O488" s="141"/>
      <c r="P488" s="141"/>
    </row>
    <row r="489" spans="15:16" ht="12.75">
      <c r="O489" s="141"/>
      <c r="P489" s="141"/>
    </row>
    <row r="490" spans="15:16" ht="12.75">
      <c r="O490" s="141"/>
      <c r="P490" s="141"/>
    </row>
    <row r="491" spans="15:16" ht="12.75">
      <c r="O491" s="141"/>
      <c r="P491" s="141"/>
    </row>
    <row r="492" spans="15:16" ht="12.75">
      <c r="O492" s="141"/>
      <c r="P492" s="141"/>
    </row>
    <row r="493" spans="15:16" ht="12.75">
      <c r="O493" s="141"/>
      <c r="P493" s="141"/>
    </row>
    <row r="494" spans="15:16" ht="12.75">
      <c r="O494" s="141"/>
      <c r="P494" s="141"/>
    </row>
    <row r="495" spans="15:16" ht="12.75">
      <c r="O495" s="141"/>
      <c r="P495" s="141"/>
    </row>
    <row r="496" spans="15:16" ht="12.75">
      <c r="O496" s="141"/>
      <c r="P496" s="141"/>
    </row>
    <row r="497" spans="15:16" ht="12.75">
      <c r="O497" s="141"/>
      <c r="P497" s="141"/>
    </row>
    <row r="498" spans="15:16" ht="12.75">
      <c r="O498" s="141"/>
      <c r="P498" s="141"/>
    </row>
    <row r="499" spans="15:16" ht="12.75">
      <c r="O499" s="141"/>
      <c r="P499" s="141"/>
    </row>
    <row r="500" spans="15:16" ht="12.75">
      <c r="O500" s="141"/>
      <c r="P500" s="141"/>
    </row>
    <row r="501" spans="15:16" ht="12.75">
      <c r="O501" s="141"/>
      <c r="P501" s="141"/>
    </row>
    <row r="502" spans="15:16" ht="12.75">
      <c r="O502" s="141"/>
      <c r="P502" s="141"/>
    </row>
    <row r="503" spans="15:16" ht="12.75">
      <c r="O503" s="141"/>
      <c r="P503" s="141"/>
    </row>
    <row r="504" spans="15:16" ht="12.75">
      <c r="O504" s="141"/>
      <c r="P504" s="141"/>
    </row>
    <row r="505" spans="15:16" ht="12.75">
      <c r="O505" s="141"/>
      <c r="P505" s="141"/>
    </row>
    <row r="506" spans="15:16" ht="12.75">
      <c r="O506" s="141"/>
      <c r="P506" s="141"/>
    </row>
    <row r="507" spans="15:16" ht="12.75">
      <c r="O507" s="141"/>
      <c r="P507" s="141"/>
    </row>
    <row r="508" spans="15:16" ht="12.75">
      <c r="O508" s="141"/>
      <c r="P508" s="141"/>
    </row>
    <row r="509" spans="15:16" ht="12.75">
      <c r="O509" s="141"/>
      <c r="P509" s="141"/>
    </row>
    <row r="510" spans="15:16" ht="12.75">
      <c r="O510" s="141"/>
      <c r="P510" s="141"/>
    </row>
    <row r="511" spans="15:16" ht="12.75">
      <c r="O511" s="141"/>
      <c r="P511" s="141"/>
    </row>
    <row r="512" spans="15:16" ht="12.75">
      <c r="O512" s="141"/>
      <c r="P512" s="141"/>
    </row>
    <row r="513" spans="15:16" ht="12.75">
      <c r="O513" s="141"/>
      <c r="P513" s="141"/>
    </row>
    <row r="514" spans="15:16" ht="12.75">
      <c r="O514" s="141"/>
      <c r="P514" s="141"/>
    </row>
    <row r="515" spans="15:16" ht="12.75">
      <c r="O515" s="141"/>
      <c r="P515" s="141"/>
    </row>
    <row r="516" spans="15:16" ht="12.75">
      <c r="O516" s="141"/>
      <c r="P516" s="141"/>
    </row>
    <row r="517" spans="15:16" ht="12.75">
      <c r="O517" s="141"/>
      <c r="P517" s="141"/>
    </row>
    <row r="518" spans="15:16" ht="12.75">
      <c r="O518" s="141"/>
      <c r="P518" s="141"/>
    </row>
    <row r="519" spans="15:16" ht="12.75">
      <c r="O519" s="141"/>
      <c r="P519" s="141"/>
    </row>
    <row r="520" spans="15:16" ht="12.75">
      <c r="O520" s="141"/>
      <c r="P520" s="141"/>
    </row>
    <row r="521" spans="15:16" ht="12.75">
      <c r="O521" s="141"/>
      <c r="P521" s="141"/>
    </row>
    <row r="522" spans="15:16" ht="12.75">
      <c r="O522" s="141"/>
      <c r="P522" s="141"/>
    </row>
    <row r="523" spans="15:16" ht="12.75">
      <c r="O523" s="141"/>
      <c r="P523" s="141"/>
    </row>
    <row r="524" spans="15:16" ht="12.75">
      <c r="O524" s="141"/>
      <c r="P524" s="141"/>
    </row>
    <row r="525" spans="15:16" ht="12.75">
      <c r="O525" s="141"/>
      <c r="P525" s="141"/>
    </row>
    <row r="526" spans="15:16" ht="12.75">
      <c r="O526" s="141"/>
      <c r="P526" s="141"/>
    </row>
    <row r="527" spans="15:16" ht="12.75">
      <c r="O527" s="141"/>
      <c r="P527" s="141"/>
    </row>
    <row r="528" spans="15:16" ht="12.75">
      <c r="O528" s="141"/>
      <c r="P528" s="141"/>
    </row>
    <row r="529" spans="15:16" ht="12.75">
      <c r="O529" s="141"/>
      <c r="P529" s="141"/>
    </row>
    <row r="530" spans="15:16" ht="12.75">
      <c r="O530" s="141"/>
      <c r="P530" s="141"/>
    </row>
    <row r="531" spans="15:16" ht="12.75">
      <c r="O531" s="141"/>
      <c r="P531" s="141"/>
    </row>
    <row r="532" spans="15:16" ht="12.75">
      <c r="O532" s="141"/>
      <c r="P532" s="141"/>
    </row>
    <row r="533" spans="15:16" ht="12.75">
      <c r="O533" s="141"/>
      <c r="P533" s="141"/>
    </row>
    <row r="534" spans="15:16" ht="12.75">
      <c r="O534" s="141"/>
      <c r="P534" s="141"/>
    </row>
    <row r="535" spans="15:16" ht="12.75">
      <c r="O535" s="141"/>
      <c r="P535" s="141"/>
    </row>
    <row r="536" spans="15:16" ht="12.75">
      <c r="O536" s="141"/>
      <c r="P536" s="141"/>
    </row>
    <row r="537" spans="15:16" ht="12.75">
      <c r="O537" s="141"/>
      <c r="P537" s="141"/>
    </row>
    <row r="538" spans="15:16" ht="12.75">
      <c r="O538" s="141"/>
      <c r="P538" s="141"/>
    </row>
    <row r="539" spans="15:16" ht="12.75">
      <c r="O539" s="141"/>
      <c r="P539" s="141"/>
    </row>
    <row r="540" spans="15:16" ht="12.75">
      <c r="O540" s="141"/>
      <c r="P540" s="141"/>
    </row>
    <row r="541" spans="15:16" ht="12.75">
      <c r="O541" s="141"/>
      <c r="P541" s="141"/>
    </row>
    <row r="542" spans="15:16" ht="12.75">
      <c r="O542" s="141"/>
      <c r="P542" s="141"/>
    </row>
    <row r="543" spans="15:16" ht="12.75">
      <c r="O543" s="141"/>
      <c r="P543" s="141"/>
    </row>
    <row r="544" spans="15:16" ht="12.75">
      <c r="O544" s="141"/>
      <c r="P544" s="141"/>
    </row>
    <row r="545" spans="15:16" ht="12.75">
      <c r="O545" s="141"/>
      <c r="P545" s="141"/>
    </row>
    <row r="546" spans="15:16" ht="12.75">
      <c r="O546" s="141"/>
      <c r="P546" s="141"/>
    </row>
    <row r="547" spans="15:16" ht="12.75">
      <c r="O547" s="141"/>
      <c r="P547" s="141"/>
    </row>
    <row r="548" spans="15:16" ht="12.75">
      <c r="O548" s="141"/>
      <c r="P548" s="141"/>
    </row>
    <row r="549" spans="15:16" ht="12.75">
      <c r="O549" s="141"/>
      <c r="P549" s="141"/>
    </row>
    <row r="550" spans="15:16" ht="12.75">
      <c r="O550" s="141"/>
      <c r="P550" s="141"/>
    </row>
    <row r="551" spans="15:16" ht="12.75">
      <c r="O551" s="141"/>
      <c r="P551" s="141"/>
    </row>
    <row r="552" spans="15:16" ht="12.75">
      <c r="O552" s="141"/>
      <c r="P552" s="141"/>
    </row>
    <row r="553" spans="15:16" ht="12.75">
      <c r="O553" s="141"/>
      <c r="P553" s="141"/>
    </row>
    <row r="554" spans="15:16" ht="12.75">
      <c r="O554" s="141"/>
      <c r="P554" s="141"/>
    </row>
    <row r="555" spans="15:16" ht="12.75">
      <c r="O555" s="141"/>
      <c r="P555" s="141"/>
    </row>
    <row r="556" spans="15:16" ht="12.75">
      <c r="O556" s="141"/>
      <c r="P556" s="141"/>
    </row>
    <row r="557" spans="15:16" ht="12.75">
      <c r="O557" s="141"/>
      <c r="P557" s="141"/>
    </row>
    <row r="558" spans="15:16" ht="12.75">
      <c r="O558" s="141"/>
      <c r="P558" s="141"/>
    </row>
    <row r="559" spans="15:16" ht="12.75">
      <c r="O559" s="141"/>
      <c r="P559" s="141"/>
    </row>
    <row r="560" spans="15:16" ht="12.75">
      <c r="O560" s="141"/>
      <c r="P560" s="141"/>
    </row>
    <row r="561" spans="15:16" ht="12.75">
      <c r="O561" s="141"/>
      <c r="P561" s="141"/>
    </row>
    <row r="562" spans="15:16" ht="12.75">
      <c r="O562" s="141"/>
      <c r="P562" s="141"/>
    </row>
    <row r="563" spans="15:16" ht="12.75">
      <c r="O563" s="141"/>
      <c r="P563" s="141"/>
    </row>
    <row r="564" spans="15:16" ht="12.75">
      <c r="O564" s="141"/>
      <c r="P564" s="141"/>
    </row>
    <row r="565" spans="15:16" ht="12.75">
      <c r="O565" s="141"/>
      <c r="P565" s="141"/>
    </row>
    <row r="566" spans="15:16" ht="12.75">
      <c r="O566" s="141"/>
      <c r="P566" s="141"/>
    </row>
    <row r="567" spans="15:16" ht="12.75">
      <c r="O567" s="141"/>
      <c r="P567" s="141"/>
    </row>
    <row r="568" spans="15:16" ht="12.75">
      <c r="O568" s="141"/>
      <c r="P568" s="141"/>
    </row>
    <row r="569" spans="15:16" ht="12.75">
      <c r="O569" s="141"/>
      <c r="P569" s="141"/>
    </row>
    <row r="570" spans="15:16" ht="12.75">
      <c r="O570" s="141"/>
      <c r="P570" s="141"/>
    </row>
    <row r="571" spans="15:16" ht="12.75">
      <c r="O571" s="141"/>
      <c r="P571" s="141"/>
    </row>
    <row r="572" spans="15:16" ht="12.75">
      <c r="O572" s="141"/>
      <c r="P572" s="141"/>
    </row>
    <row r="573" spans="15:16" ht="12.75">
      <c r="O573" s="141"/>
      <c r="P573" s="141"/>
    </row>
    <row r="574" spans="15:16" ht="12.75">
      <c r="O574" s="141"/>
      <c r="P574" s="141"/>
    </row>
    <row r="575" spans="15:16" ht="12.75">
      <c r="O575" s="141"/>
      <c r="P575" s="141"/>
    </row>
    <row r="576" spans="15:16" ht="12.75">
      <c r="O576" s="141"/>
      <c r="P576" s="141"/>
    </row>
    <row r="577" spans="15:16" ht="12.75">
      <c r="O577" s="141"/>
      <c r="P577" s="141"/>
    </row>
    <row r="578" spans="15:16" ht="12.75">
      <c r="O578" s="141"/>
      <c r="P578" s="141"/>
    </row>
    <row r="579" spans="15:16" ht="12.75">
      <c r="O579" s="141"/>
      <c r="P579" s="141"/>
    </row>
    <row r="580" spans="15:16" ht="12.75">
      <c r="O580" s="141"/>
      <c r="P580" s="141"/>
    </row>
    <row r="581" spans="15:16" ht="12.75">
      <c r="O581" s="141"/>
      <c r="P581" s="141"/>
    </row>
    <row r="582" spans="15:16" ht="12.75">
      <c r="O582" s="141"/>
      <c r="P582" s="141"/>
    </row>
    <row r="583" spans="15:16" ht="12.75">
      <c r="O583" s="141"/>
      <c r="P583" s="141"/>
    </row>
    <row r="584" spans="15:16" ht="12.75">
      <c r="O584" s="141"/>
      <c r="P584" s="141"/>
    </row>
    <row r="585" spans="15:16" ht="12.75">
      <c r="O585" s="141"/>
      <c r="P585" s="141"/>
    </row>
    <row r="586" spans="15:16" ht="12.75">
      <c r="O586" s="141"/>
      <c r="P586" s="141"/>
    </row>
    <row r="587" spans="15:16" ht="12.75">
      <c r="O587" s="141"/>
      <c r="P587" s="141"/>
    </row>
    <row r="588" spans="15:16" ht="12.75">
      <c r="O588" s="141"/>
      <c r="P588" s="141"/>
    </row>
    <row r="589" spans="15:16" ht="12.75">
      <c r="O589" s="141"/>
      <c r="P589" s="141"/>
    </row>
    <row r="590" spans="15:16" ht="12.75">
      <c r="O590" s="141"/>
      <c r="P590" s="141"/>
    </row>
    <row r="591" spans="15:16" ht="12.75">
      <c r="O591" s="141"/>
      <c r="P591" s="141"/>
    </row>
    <row r="592" spans="15:16" ht="12.75">
      <c r="O592" s="141"/>
      <c r="P592" s="141"/>
    </row>
    <row r="593" spans="15:16" ht="12.75">
      <c r="O593" s="141"/>
      <c r="P593" s="141"/>
    </row>
    <row r="594" spans="15:16" ht="12.75">
      <c r="O594" s="141"/>
      <c r="P594" s="141"/>
    </row>
    <row r="595" spans="15:16" ht="12.75">
      <c r="O595" s="141"/>
      <c r="P595" s="141"/>
    </row>
    <row r="596" spans="15:16" ht="12.75">
      <c r="O596" s="141"/>
      <c r="P596" s="141"/>
    </row>
    <row r="597" spans="15:16" ht="12.75">
      <c r="O597" s="141"/>
      <c r="P597" s="141"/>
    </row>
    <row r="598" spans="15:16" ht="12.75">
      <c r="O598" s="141"/>
      <c r="P598" s="141"/>
    </row>
    <row r="599" spans="15:16" ht="12.75">
      <c r="O599" s="141"/>
      <c r="P599" s="141"/>
    </row>
    <row r="600" spans="15:16" ht="12.75">
      <c r="O600" s="141"/>
      <c r="P600" s="141"/>
    </row>
    <row r="601" spans="15:16" ht="12.75">
      <c r="O601" s="141"/>
      <c r="P601" s="141"/>
    </row>
    <row r="602" spans="15:16" ht="12.75">
      <c r="O602" s="141"/>
      <c r="P602" s="141"/>
    </row>
    <row r="603" spans="15:16" ht="12.75">
      <c r="O603" s="141"/>
      <c r="P603" s="141"/>
    </row>
    <row r="604" spans="15:16" ht="12.75">
      <c r="O604" s="141"/>
      <c r="P604" s="141"/>
    </row>
    <row r="605" spans="15:16" ht="12.75">
      <c r="O605" s="141"/>
      <c r="P605" s="141"/>
    </row>
    <row r="606" spans="15:16" ht="12.75">
      <c r="O606" s="141"/>
      <c r="P606" s="141"/>
    </row>
    <row r="607" spans="15:16" ht="12.75">
      <c r="O607" s="141"/>
      <c r="P607" s="141"/>
    </row>
    <row r="608" spans="15:16" ht="12.75">
      <c r="O608" s="141"/>
      <c r="P608" s="141"/>
    </row>
    <row r="609" spans="15:16" ht="12.75">
      <c r="O609" s="141"/>
      <c r="P609" s="141"/>
    </row>
    <row r="610" spans="15:16" ht="12.75">
      <c r="O610" s="141"/>
      <c r="P610" s="141"/>
    </row>
    <row r="611" spans="15:16" ht="12.75">
      <c r="O611" s="141"/>
      <c r="P611" s="141"/>
    </row>
    <row r="612" spans="15:16" ht="12.75">
      <c r="O612" s="141"/>
      <c r="P612" s="141"/>
    </row>
    <row r="613" spans="15:16" ht="12.75">
      <c r="O613" s="141"/>
      <c r="P613" s="141"/>
    </row>
    <row r="614" spans="15:16" ht="12.75">
      <c r="O614" s="141"/>
      <c r="P614" s="141"/>
    </row>
    <row r="615" spans="15:16" ht="12.75">
      <c r="O615" s="141"/>
      <c r="P615" s="141"/>
    </row>
    <row r="616" spans="15:16" ht="12.75">
      <c r="O616" s="141"/>
      <c r="P616" s="141"/>
    </row>
    <row r="617" spans="15:16" ht="12.75">
      <c r="O617" s="141"/>
      <c r="P617" s="141"/>
    </row>
    <row r="618" spans="15:16" ht="12.75">
      <c r="O618" s="141"/>
      <c r="P618" s="141"/>
    </row>
    <row r="619" spans="15:16" ht="12.75">
      <c r="O619" s="141"/>
      <c r="P619" s="141"/>
    </row>
    <row r="620" spans="15:16" ht="12.75">
      <c r="O620" s="141"/>
      <c r="P620" s="141"/>
    </row>
    <row r="621" spans="15:16" ht="12.75">
      <c r="O621" s="141"/>
      <c r="P621" s="141"/>
    </row>
    <row r="622" spans="15:16" ht="12.75">
      <c r="O622" s="141"/>
      <c r="P622" s="141"/>
    </row>
    <row r="623" spans="15:16" ht="12.75">
      <c r="O623" s="141"/>
      <c r="P623" s="141"/>
    </row>
    <row r="624" spans="15:16" ht="12.75">
      <c r="O624" s="141"/>
      <c r="P624" s="141"/>
    </row>
    <row r="625" spans="15:16" ht="12.75">
      <c r="O625" s="141"/>
      <c r="P625" s="141"/>
    </row>
    <row r="626" spans="15:16" ht="12.75">
      <c r="O626" s="141"/>
      <c r="P626" s="141"/>
    </row>
    <row r="627" spans="15:16" ht="12.75">
      <c r="O627" s="141"/>
      <c r="P627" s="141"/>
    </row>
    <row r="628" spans="15:16" ht="12.75">
      <c r="O628" s="141"/>
      <c r="P628" s="141"/>
    </row>
    <row r="629" spans="15:16" ht="12.75">
      <c r="O629" s="141"/>
      <c r="P629" s="141"/>
    </row>
    <row r="630" spans="15:16" ht="12.75">
      <c r="O630" s="141"/>
      <c r="P630" s="141"/>
    </row>
    <row r="631" spans="15:16" ht="12.75">
      <c r="O631" s="141"/>
      <c r="P631" s="141"/>
    </row>
    <row r="632" spans="15:16" ht="12.75">
      <c r="O632" s="141"/>
      <c r="P632" s="141"/>
    </row>
    <row r="633" spans="15:16" ht="12.75">
      <c r="O633" s="141"/>
      <c r="P633" s="141"/>
    </row>
    <row r="634" spans="15:16" ht="12.75">
      <c r="O634" s="141"/>
      <c r="P634" s="141"/>
    </row>
    <row r="635" spans="15:16" ht="12.75">
      <c r="O635" s="141"/>
      <c r="P635" s="141"/>
    </row>
    <row r="636" spans="15:16" ht="12.75">
      <c r="O636" s="141"/>
      <c r="P636" s="141"/>
    </row>
    <row r="637" spans="15:16" ht="12.75">
      <c r="O637" s="141"/>
      <c r="P637" s="141"/>
    </row>
    <row r="638" spans="15:16" ht="12.75">
      <c r="O638" s="141"/>
      <c r="P638" s="141"/>
    </row>
    <row r="639" spans="15:16" ht="12.75">
      <c r="O639" s="141"/>
      <c r="P639" s="141"/>
    </row>
    <row r="640" spans="15:16" ht="12.75">
      <c r="O640" s="141"/>
      <c r="P640" s="141"/>
    </row>
    <row r="641" spans="15:16" ht="12.75">
      <c r="O641" s="141"/>
      <c r="P641" s="141"/>
    </row>
    <row r="642" spans="15:16" ht="12.75">
      <c r="O642" s="141"/>
      <c r="P642" s="141"/>
    </row>
    <row r="643" spans="15:16" ht="12.75">
      <c r="O643" s="141"/>
      <c r="P643" s="141"/>
    </row>
    <row r="644" spans="15:16" ht="12.75">
      <c r="O644" s="141"/>
      <c r="P644" s="141"/>
    </row>
    <row r="645" spans="15:16" ht="12.75">
      <c r="O645" s="141"/>
      <c r="P645" s="141"/>
    </row>
    <row r="646" spans="15:16" ht="12.75">
      <c r="O646" s="141"/>
      <c r="P646" s="141"/>
    </row>
    <row r="647" spans="15:16" ht="12.75">
      <c r="O647" s="141"/>
      <c r="P647" s="141"/>
    </row>
    <row r="648" spans="15:16" ht="12.75">
      <c r="O648" s="141"/>
      <c r="P648" s="141"/>
    </row>
    <row r="649" spans="15:16" ht="12.75">
      <c r="O649" s="141"/>
      <c r="P649" s="141"/>
    </row>
    <row r="650" spans="15:16" ht="12.75">
      <c r="O650" s="141"/>
      <c r="P650" s="141"/>
    </row>
    <row r="651" spans="15:16" ht="12.75">
      <c r="O651" s="141"/>
      <c r="P651" s="141"/>
    </row>
    <row r="652" spans="15:16" ht="12.75">
      <c r="O652" s="141"/>
      <c r="P652" s="141"/>
    </row>
    <row r="653" spans="15:16" ht="12.75">
      <c r="O653" s="141"/>
      <c r="P653" s="141"/>
    </row>
    <row r="654" spans="15:16" ht="12.75">
      <c r="O654" s="141"/>
      <c r="P654" s="141"/>
    </row>
    <row r="655" spans="15:16" ht="12.75">
      <c r="O655" s="141"/>
      <c r="P655" s="141"/>
    </row>
    <row r="656" spans="15:16" ht="12.75">
      <c r="O656" s="141"/>
      <c r="P656" s="141"/>
    </row>
    <row r="657" spans="15:16" ht="12.75">
      <c r="O657" s="141"/>
      <c r="P657" s="141"/>
    </row>
    <row r="658" spans="15:16" ht="12.75">
      <c r="O658" s="141"/>
      <c r="P658" s="141"/>
    </row>
    <row r="659" spans="15:16" ht="12.75">
      <c r="O659" s="141"/>
      <c r="P659" s="141"/>
    </row>
    <row r="660" spans="15:16" ht="12.75">
      <c r="O660" s="141"/>
      <c r="P660" s="141"/>
    </row>
    <row r="661" spans="15:16" ht="12.75">
      <c r="O661" s="141"/>
      <c r="P661" s="141"/>
    </row>
    <row r="662" spans="15:16" ht="12.75">
      <c r="O662" s="141"/>
      <c r="P662" s="141"/>
    </row>
    <row r="663" spans="15:16" ht="12.75">
      <c r="O663" s="141"/>
      <c r="P663" s="141"/>
    </row>
    <row r="664" spans="15:16" ht="12.75">
      <c r="O664" s="141"/>
      <c r="P664" s="141"/>
    </row>
    <row r="665" spans="15:16" ht="12.75">
      <c r="O665" s="141"/>
      <c r="P665" s="141"/>
    </row>
    <row r="666" spans="15:16" ht="12.75">
      <c r="O666" s="141"/>
      <c r="P666" s="141"/>
    </row>
    <row r="667" spans="15:16" ht="12.75">
      <c r="O667" s="141"/>
      <c r="P667" s="141"/>
    </row>
    <row r="668" spans="15:16" ht="12.75">
      <c r="O668" s="141"/>
      <c r="P668" s="141"/>
    </row>
    <row r="669" spans="15:16" ht="12.75">
      <c r="O669" s="141"/>
      <c r="P669" s="141"/>
    </row>
    <row r="670" spans="15:16" ht="12.75">
      <c r="O670" s="141"/>
      <c r="P670" s="141"/>
    </row>
    <row r="671" spans="15:16" ht="12.75">
      <c r="O671" s="141"/>
      <c r="P671" s="141"/>
    </row>
    <row r="672" spans="15:16" ht="12.75">
      <c r="O672" s="141"/>
      <c r="P672" s="141"/>
    </row>
    <row r="673" spans="15:16" ht="12.75">
      <c r="O673" s="141"/>
      <c r="P673" s="141"/>
    </row>
    <row r="674" spans="15:16" ht="12.75">
      <c r="O674" s="141"/>
      <c r="P674" s="141"/>
    </row>
    <row r="675" spans="15:16" ht="12.75">
      <c r="O675" s="141"/>
      <c r="P675" s="141"/>
    </row>
    <row r="676" spans="15:16" ht="12.75">
      <c r="O676" s="141"/>
      <c r="P676" s="141"/>
    </row>
    <row r="677" spans="15:16" ht="12.75">
      <c r="O677" s="141"/>
      <c r="P677" s="141"/>
    </row>
    <row r="678" spans="15:16" ht="12.75">
      <c r="O678" s="141"/>
      <c r="P678" s="141"/>
    </row>
    <row r="679" spans="15:16" ht="12.75">
      <c r="O679" s="141"/>
      <c r="P679" s="141"/>
    </row>
    <row r="680" spans="15:16" ht="12.75">
      <c r="O680" s="141"/>
      <c r="P680" s="141"/>
    </row>
    <row r="681" spans="15:16" ht="12.75">
      <c r="O681" s="141"/>
      <c r="P681" s="141"/>
    </row>
    <row r="682" spans="15:16" ht="12.75">
      <c r="O682" s="141"/>
      <c r="P682" s="141"/>
    </row>
    <row r="683" spans="15:16" ht="12.75">
      <c r="O683" s="141"/>
      <c r="P683" s="141"/>
    </row>
    <row r="684" spans="15:16" ht="12.75">
      <c r="O684" s="141"/>
      <c r="P684" s="141"/>
    </row>
    <row r="685" spans="15:16" ht="12.75">
      <c r="O685" s="141"/>
      <c r="P685" s="141"/>
    </row>
    <row r="686" spans="15:16" ht="12.75">
      <c r="O686" s="141"/>
      <c r="P686" s="141"/>
    </row>
    <row r="687" spans="15:16" ht="12.75">
      <c r="O687" s="141"/>
      <c r="P687" s="141"/>
    </row>
    <row r="688" spans="15:16" ht="12.75">
      <c r="O688" s="141"/>
      <c r="P688" s="141"/>
    </row>
    <row r="689" spans="15:16" ht="12.75">
      <c r="O689" s="141"/>
      <c r="P689" s="141"/>
    </row>
    <row r="690" spans="15:16" ht="12.75">
      <c r="O690" s="141"/>
      <c r="P690" s="141"/>
    </row>
    <row r="691" spans="15:16" ht="12.75">
      <c r="O691" s="141"/>
      <c r="P691" s="141"/>
    </row>
    <row r="692" spans="15:16" ht="12.75">
      <c r="O692" s="141"/>
      <c r="P692" s="141"/>
    </row>
    <row r="693" spans="15:16" ht="12.75">
      <c r="O693" s="141"/>
      <c r="P693" s="141"/>
    </row>
    <row r="694" spans="15:16" ht="12.75">
      <c r="O694" s="141"/>
      <c r="P694" s="141"/>
    </row>
    <row r="695" spans="15:16" ht="12.75">
      <c r="O695" s="141"/>
      <c r="P695" s="141"/>
    </row>
    <row r="696" spans="15:16" ht="12.75">
      <c r="O696" s="141"/>
      <c r="P696" s="141"/>
    </row>
    <row r="697" spans="15:16" ht="12.75">
      <c r="O697" s="141"/>
      <c r="P697" s="141"/>
    </row>
    <row r="698" spans="15:16" ht="12.75">
      <c r="O698" s="141"/>
      <c r="P698" s="141"/>
    </row>
    <row r="699" spans="15:16" ht="12.75">
      <c r="O699" s="141"/>
      <c r="P699" s="141"/>
    </row>
    <row r="700" spans="15:16" ht="12.75">
      <c r="O700" s="141"/>
      <c r="P700" s="141"/>
    </row>
    <row r="701" spans="15:16" ht="12.75">
      <c r="O701" s="141"/>
      <c r="P701" s="141"/>
    </row>
    <row r="702" spans="15:16" ht="12.75">
      <c r="O702" s="141"/>
      <c r="P702" s="141"/>
    </row>
    <row r="703" spans="15:16" ht="12.75">
      <c r="O703" s="141"/>
      <c r="P703" s="141"/>
    </row>
    <row r="704" spans="15:16" ht="12.75">
      <c r="O704" s="141"/>
      <c r="P704" s="141"/>
    </row>
    <row r="705" spans="15:16" ht="12.75">
      <c r="O705" s="141"/>
      <c r="P705" s="141"/>
    </row>
    <row r="706" spans="15:16" ht="12.75">
      <c r="O706" s="141"/>
      <c r="P706" s="141"/>
    </row>
    <row r="707" spans="15:16" ht="12.75">
      <c r="O707" s="141"/>
      <c r="P707" s="141"/>
    </row>
    <row r="708" spans="15:16" ht="12.75">
      <c r="O708" s="141"/>
      <c r="P708" s="141"/>
    </row>
    <row r="709" spans="15:16" ht="12.75">
      <c r="O709" s="141"/>
      <c r="P709" s="141"/>
    </row>
    <row r="710" spans="15:16" ht="12.75">
      <c r="O710" s="141"/>
      <c r="P710" s="141"/>
    </row>
    <row r="711" spans="15:16" ht="12.75">
      <c r="O711" s="141"/>
      <c r="P711" s="141"/>
    </row>
    <row r="712" spans="15:16" ht="12.75">
      <c r="O712" s="141"/>
      <c r="P712" s="141"/>
    </row>
    <row r="713" spans="15:16" ht="12.75">
      <c r="O713" s="141"/>
      <c r="P713" s="141"/>
    </row>
    <row r="714" spans="15:16" ht="12.75">
      <c r="O714" s="141"/>
      <c r="P714" s="141"/>
    </row>
    <row r="715" spans="15:16" ht="12.75">
      <c r="O715" s="141"/>
      <c r="P715" s="141"/>
    </row>
    <row r="716" spans="15:16" ht="12.75">
      <c r="O716" s="141"/>
      <c r="P716" s="141"/>
    </row>
    <row r="717" spans="15:16" ht="12.75">
      <c r="O717" s="141"/>
      <c r="P717" s="141"/>
    </row>
    <row r="718" spans="15:16" ht="12.75">
      <c r="O718" s="141"/>
      <c r="P718" s="141"/>
    </row>
    <row r="719" spans="15:16" ht="12.75">
      <c r="O719" s="141"/>
      <c r="P719" s="141"/>
    </row>
    <row r="720" spans="15:16" ht="12.75">
      <c r="O720" s="141"/>
      <c r="P720" s="141"/>
    </row>
    <row r="721" spans="15:16" ht="12.75">
      <c r="O721" s="141"/>
      <c r="P721" s="141"/>
    </row>
    <row r="722" spans="15:16" ht="12.75">
      <c r="O722" s="141"/>
      <c r="P722" s="141"/>
    </row>
    <row r="723" spans="15:16" ht="12.75">
      <c r="O723" s="141"/>
      <c r="P723" s="141"/>
    </row>
    <row r="724" spans="15:16" ht="12.75">
      <c r="O724" s="141"/>
      <c r="P724" s="141"/>
    </row>
    <row r="725" spans="15:16" ht="12.75">
      <c r="O725" s="141"/>
      <c r="P725" s="141"/>
    </row>
    <row r="726" spans="15:16" ht="12.75">
      <c r="O726" s="141"/>
      <c r="P726" s="141"/>
    </row>
    <row r="727" spans="15:16" ht="12.75">
      <c r="O727" s="141"/>
      <c r="P727" s="141"/>
    </row>
    <row r="728" spans="15:16" ht="12.75">
      <c r="O728" s="141"/>
      <c r="P728" s="141"/>
    </row>
    <row r="729" spans="15:16" ht="12.75">
      <c r="O729" s="141"/>
      <c r="P729" s="141"/>
    </row>
    <row r="730" spans="15:16" ht="12.75">
      <c r="O730" s="141"/>
      <c r="P730" s="141"/>
    </row>
    <row r="731" spans="15:16" ht="12.75">
      <c r="O731" s="141"/>
      <c r="P731" s="141"/>
    </row>
    <row r="732" spans="15:16" ht="12.75">
      <c r="O732" s="141"/>
      <c r="P732" s="141"/>
    </row>
    <row r="733" spans="15:16" ht="12.75">
      <c r="O733" s="141"/>
      <c r="P733" s="141"/>
    </row>
    <row r="734" spans="15:16" ht="12.75">
      <c r="O734" s="141"/>
      <c r="P734" s="141"/>
    </row>
    <row r="735" spans="15:16" ht="12.75">
      <c r="O735" s="141"/>
      <c r="P735" s="141"/>
    </row>
    <row r="736" spans="15:16" ht="12.75">
      <c r="O736" s="141"/>
      <c r="P736" s="141"/>
    </row>
    <row r="737" spans="15:16" ht="12.75">
      <c r="O737" s="141"/>
      <c r="P737" s="141"/>
    </row>
    <row r="738" spans="15:16" ht="12.75">
      <c r="O738" s="141"/>
      <c r="P738" s="141"/>
    </row>
    <row r="739" spans="15:16" ht="12.75">
      <c r="O739" s="141"/>
      <c r="P739" s="141"/>
    </row>
    <row r="740" spans="15:16" ht="12.75">
      <c r="O740" s="141"/>
      <c r="P740" s="141"/>
    </row>
    <row r="741" spans="15:16" ht="12.75">
      <c r="O741" s="141"/>
      <c r="P741" s="141"/>
    </row>
    <row r="742" spans="15:16" ht="12.75">
      <c r="O742" s="141"/>
      <c r="P742" s="141"/>
    </row>
    <row r="743" spans="15:16" ht="12.75">
      <c r="O743" s="141"/>
      <c r="P743" s="141"/>
    </row>
    <row r="744" spans="15:16" ht="12.75">
      <c r="O744" s="141"/>
      <c r="P744" s="141"/>
    </row>
    <row r="745" spans="15:16" ht="12.75">
      <c r="O745" s="141"/>
      <c r="P745" s="141"/>
    </row>
    <row r="746" spans="15:16" ht="12.75">
      <c r="O746" s="141"/>
      <c r="P746" s="141"/>
    </row>
    <row r="747" spans="15:16" ht="12.75">
      <c r="O747" s="141"/>
      <c r="P747" s="141"/>
    </row>
    <row r="748" spans="15:16" ht="12.75">
      <c r="O748" s="141"/>
      <c r="P748" s="141"/>
    </row>
    <row r="749" spans="15:16" ht="12.75">
      <c r="O749" s="141"/>
      <c r="P749" s="141"/>
    </row>
    <row r="750" spans="15:16" ht="12.75">
      <c r="O750" s="141"/>
      <c r="P750" s="141"/>
    </row>
    <row r="751" spans="15:16" ht="12.75">
      <c r="O751" s="141"/>
      <c r="P751" s="141"/>
    </row>
    <row r="752" spans="15:16" ht="12.75">
      <c r="O752" s="141"/>
      <c r="P752" s="141"/>
    </row>
    <row r="753" spans="15:16" ht="12.75">
      <c r="O753" s="141"/>
      <c r="P753" s="141"/>
    </row>
    <row r="754" spans="15:16" ht="12.75">
      <c r="O754" s="141"/>
      <c r="P754" s="141"/>
    </row>
    <row r="755" spans="15:16" ht="12.75">
      <c r="O755" s="141"/>
      <c r="P755" s="141"/>
    </row>
    <row r="756" spans="15:16" ht="12.75">
      <c r="O756" s="141"/>
      <c r="P756" s="141"/>
    </row>
    <row r="757" spans="15:16" ht="12.75">
      <c r="O757" s="141"/>
      <c r="P757" s="141"/>
    </row>
    <row r="758" spans="15:16" ht="12.75">
      <c r="O758" s="141"/>
      <c r="P758" s="141"/>
    </row>
    <row r="759" spans="15:16" ht="12.75">
      <c r="O759" s="141"/>
      <c r="P759" s="141"/>
    </row>
    <row r="760" spans="15:16" ht="12.75">
      <c r="O760" s="141"/>
      <c r="P760" s="141"/>
    </row>
    <row r="761" spans="15:16" ht="12.75">
      <c r="O761" s="141"/>
      <c r="P761" s="141"/>
    </row>
    <row r="762" spans="15:16" ht="12.75">
      <c r="O762" s="141"/>
      <c r="P762" s="141"/>
    </row>
    <row r="763" spans="15:16" ht="12.75">
      <c r="O763" s="141"/>
      <c r="P763" s="141"/>
    </row>
    <row r="764" spans="15:16" ht="12.75">
      <c r="O764" s="141"/>
      <c r="P764" s="141"/>
    </row>
    <row r="765" spans="15:16" ht="12.75">
      <c r="O765" s="141"/>
      <c r="P765" s="141"/>
    </row>
    <row r="766" spans="15:16" ht="12.75">
      <c r="O766" s="141"/>
      <c r="P766" s="141"/>
    </row>
    <row r="767" spans="15:16" ht="12.75">
      <c r="O767" s="141"/>
      <c r="P767" s="141"/>
    </row>
    <row r="768" spans="15:16" ht="12.75">
      <c r="O768" s="141"/>
      <c r="P768" s="141"/>
    </row>
    <row r="769" spans="15:16" ht="12.75">
      <c r="O769" s="141"/>
      <c r="P769" s="141"/>
    </row>
    <row r="770" spans="15:16" ht="12.75">
      <c r="O770" s="141"/>
      <c r="P770" s="141"/>
    </row>
    <row r="771" spans="15:16" ht="12.75">
      <c r="O771" s="141"/>
      <c r="P771" s="141"/>
    </row>
    <row r="772" spans="15:16" ht="12.75">
      <c r="O772" s="141"/>
      <c r="P772" s="141"/>
    </row>
    <row r="773" spans="15:16" ht="12.75">
      <c r="O773" s="141"/>
      <c r="P773" s="141"/>
    </row>
    <row r="774" spans="15:16" ht="12.75">
      <c r="O774" s="141"/>
      <c r="P774" s="141"/>
    </row>
    <row r="775" spans="15:16" ht="12.75">
      <c r="O775" s="141"/>
      <c r="P775" s="141"/>
    </row>
    <row r="776" spans="15:16" ht="12.75">
      <c r="O776" s="141"/>
      <c r="P776" s="141"/>
    </row>
    <row r="777" spans="15:16" ht="12.75">
      <c r="O777" s="141"/>
      <c r="P777" s="141"/>
    </row>
    <row r="778" spans="15:16" ht="12.75">
      <c r="O778" s="141"/>
      <c r="P778" s="141"/>
    </row>
    <row r="779" spans="15:16" ht="12.75">
      <c r="O779" s="141"/>
      <c r="P779" s="141"/>
    </row>
    <row r="780" spans="15:16" ht="12.75">
      <c r="O780" s="141"/>
      <c r="P780" s="141"/>
    </row>
    <row r="781" spans="15:16" ht="12.75">
      <c r="O781" s="141"/>
      <c r="P781" s="141"/>
    </row>
    <row r="782" spans="15:16" ht="12.75">
      <c r="O782" s="141"/>
      <c r="P782" s="141"/>
    </row>
    <row r="783" spans="15:16" ht="12.75">
      <c r="O783" s="141"/>
      <c r="P783" s="141"/>
    </row>
    <row r="784" spans="15:16" ht="12.75">
      <c r="O784" s="141"/>
      <c r="P784" s="141"/>
    </row>
    <row r="785" spans="15:16" ht="12.75">
      <c r="O785" s="141"/>
      <c r="P785" s="141"/>
    </row>
    <row r="786" spans="15:16" ht="12.75">
      <c r="O786" s="141"/>
      <c r="P786" s="141"/>
    </row>
    <row r="787" spans="15:16" ht="12.75">
      <c r="O787" s="141"/>
      <c r="P787" s="141"/>
    </row>
    <row r="788" spans="15:16" ht="12.75">
      <c r="O788" s="141"/>
      <c r="P788" s="141"/>
    </row>
    <row r="789" spans="15:16" ht="12.75">
      <c r="O789" s="141"/>
      <c r="P789" s="141"/>
    </row>
    <row r="790" spans="15:16" ht="12.75">
      <c r="O790" s="141"/>
      <c r="P790" s="141"/>
    </row>
    <row r="791" spans="15:16" ht="12.75">
      <c r="O791" s="141"/>
      <c r="P791" s="141"/>
    </row>
    <row r="792" spans="15:16" ht="12.75">
      <c r="O792" s="141"/>
      <c r="P792" s="141"/>
    </row>
    <row r="793" spans="15:16" ht="12.75">
      <c r="O793" s="141"/>
      <c r="P793" s="141"/>
    </row>
    <row r="794" spans="15:16" ht="12.75">
      <c r="O794" s="141"/>
      <c r="P794" s="141"/>
    </row>
    <row r="795" spans="15:16" ht="12.75">
      <c r="O795" s="141"/>
      <c r="P795" s="141"/>
    </row>
    <row r="796" spans="15:16" ht="12.75">
      <c r="O796" s="141"/>
      <c r="P796" s="141"/>
    </row>
    <row r="797" spans="15:16" ht="12.75">
      <c r="O797" s="141"/>
      <c r="P797" s="141"/>
    </row>
    <row r="798" spans="15:16" ht="12.75">
      <c r="O798" s="141"/>
      <c r="P798" s="141"/>
    </row>
    <row r="799" spans="15:16" ht="12.75">
      <c r="O799" s="141"/>
      <c r="P799" s="141"/>
    </row>
    <row r="800" spans="15:16" ht="12.75">
      <c r="O800" s="141"/>
      <c r="P800" s="141"/>
    </row>
    <row r="801" spans="15:16" ht="12.75">
      <c r="O801" s="141"/>
      <c r="P801" s="141"/>
    </row>
    <row r="802" spans="15:16" ht="12.75">
      <c r="O802" s="141"/>
      <c r="P802" s="141"/>
    </row>
    <row r="803" spans="15:16" ht="12.75">
      <c r="O803" s="141"/>
      <c r="P803" s="141"/>
    </row>
    <row r="804" spans="15:16" ht="12.75">
      <c r="O804" s="141"/>
      <c r="P804" s="141"/>
    </row>
    <row r="805" spans="15:16" ht="12.75">
      <c r="O805" s="141"/>
      <c r="P805" s="141"/>
    </row>
    <row r="806" spans="15:16" ht="12.75">
      <c r="O806" s="141"/>
      <c r="P806" s="141"/>
    </row>
    <row r="807" spans="15:16" ht="12.75">
      <c r="O807" s="141"/>
      <c r="P807" s="141"/>
    </row>
    <row r="808" spans="15:16" ht="12.75">
      <c r="O808" s="141"/>
      <c r="P808" s="141"/>
    </row>
    <row r="809" spans="15:16" ht="12.75">
      <c r="O809" s="141"/>
      <c r="P809" s="141"/>
    </row>
    <row r="810" spans="15:16" ht="12.75">
      <c r="O810" s="141"/>
      <c r="P810" s="141"/>
    </row>
    <row r="811" spans="15:16" ht="12.75">
      <c r="O811" s="141"/>
      <c r="P811" s="141"/>
    </row>
    <row r="812" spans="15:16" ht="12.75">
      <c r="O812" s="141"/>
      <c r="P812" s="141"/>
    </row>
    <row r="813" spans="15:16" ht="12.75">
      <c r="O813" s="141"/>
      <c r="P813" s="141"/>
    </row>
    <row r="814" spans="15:16" ht="12.75">
      <c r="O814" s="141"/>
      <c r="P814" s="141"/>
    </row>
    <row r="815" spans="15:16" ht="12.75">
      <c r="O815" s="141"/>
      <c r="P815" s="141"/>
    </row>
    <row r="816" spans="15:16" ht="12.75">
      <c r="O816" s="141"/>
      <c r="P816" s="141"/>
    </row>
    <row r="817" spans="15:16" ht="12.75">
      <c r="O817" s="141"/>
      <c r="P817" s="141"/>
    </row>
    <row r="818" spans="15:16" ht="12.75">
      <c r="O818" s="141"/>
      <c r="P818" s="141"/>
    </row>
    <row r="819" spans="15:16" ht="12.75">
      <c r="O819" s="141"/>
      <c r="P819" s="141"/>
    </row>
    <row r="820" spans="15:16" ht="12.75">
      <c r="O820" s="141"/>
      <c r="P820" s="141"/>
    </row>
    <row r="821" spans="15:16" ht="12.75">
      <c r="O821" s="141"/>
      <c r="P821" s="141"/>
    </row>
    <row r="822" spans="15:16" ht="12.75">
      <c r="O822" s="141"/>
      <c r="P822" s="141"/>
    </row>
    <row r="823" spans="15:16" ht="12.75">
      <c r="O823" s="141"/>
      <c r="P823" s="141"/>
    </row>
    <row r="824" spans="15:16" ht="12.75">
      <c r="O824" s="141"/>
      <c r="P824" s="141"/>
    </row>
    <row r="825" spans="15:16" ht="12.75">
      <c r="O825" s="141"/>
      <c r="P825" s="141"/>
    </row>
    <row r="826" spans="15:16" ht="12.75">
      <c r="O826" s="141"/>
      <c r="P826" s="141"/>
    </row>
    <row r="827" spans="15:16" ht="12.75">
      <c r="O827" s="141"/>
      <c r="P827" s="141"/>
    </row>
    <row r="828" spans="15:16" ht="12.75">
      <c r="O828" s="141"/>
      <c r="P828" s="141"/>
    </row>
    <row r="829" spans="15:16" ht="12.75">
      <c r="O829" s="141"/>
      <c r="P829" s="141"/>
    </row>
    <row r="830" spans="15:16" ht="12.75">
      <c r="O830" s="141"/>
      <c r="P830" s="141"/>
    </row>
    <row r="831" spans="15:16" ht="12.75">
      <c r="O831" s="141"/>
      <c r="P831" s="141"/>
    </row>
    <row r="832" spans="15:16" ht="12.75">
      <c r="O832" s="141"/>
      <c r="P832" s="141"/>
    </row>
    <row r="833" spans="15:16" ht="12.75">
      <c r="O833" s="141"/>
      <c r="P833" s="141"/>
    </row>
    <row r="834" spans="15:16" ht="12.75">
      <c r="O834" s="141"/>
      <c r="P834" s="141"/>
    </row>
    <row r="835" spans="15:16" ht="12.75">
      <c r="O835" s="141"/>
      <c r="P835" s="141"/>
    </row>
    <row r="836" spans="15:16" ht="12.75">
      <c r="O836" s="141"/>
      <c r="P836" s="141"/>
    </row>
    <row r="837" spans="15:16" ht="12.75">
      <c r="O837" s="141"/>
      <c r="P837" s="141"/>
    </row>
    <row r="838" spans="15:16" ht="12.75">
      <c r="O838" s="141"/>
      <c r="P838" s="141"/>
    </row>
    <row r="839" spans="15:16" ht="12.75">
      <c r="O839" s="141"/>
      <c r="P839" s="141"/>
    </row>
    <row r="840" spans="15:16" ht="12.75">
      <c r="O840" s="141"/>
      <c r="P840" s="141"/>
    </row>
    <row r="841" spans="15:16" ht="12.75">
      <c r="O841" s="141"/>
      <c r="P841" s="141"/>
    </row>
    <row r="842" spans="15:16" ht="12.75">
      <c r="O842" s="141"/>
      <c r="P842" s="141"/>
    </row>
    <row r="843" spans="15:16" ht="12.75">
      <c r="O843" s="141"/>
      <c r="P843" s="141"/>
    </row>
    <row r="844" spans="15:16" ht="12.75">
      <c r="O844" s="141"/>
      <c r="P844" s="141"/>
    </row>
    <row r="845" spans="15:16" ht="12.75">
      <c r="O845" s="141"/>
      <c r="P845" s="141"/>
    </row>
    <row r="846" spans="15:16" ht="12.75">
      <c r="O846" s="141"/>
      <c r="P846" s="141"/>
    </row>
    <row r="847" spans="15:16" ht="12.75">
      <c r="O847" s="141"/>
      <c r="P847" s="141"/>
    </row>
    <row r="848" spans="15:16" ht="12.75">
      <c r="O848" s="141"/>
      <c r="P848" s="141"/>
    </row>
    <row r="849" spans="15:16" ht="12.75">
      <c r="O849" s="141"/>
      <c r="P849" s="141"/>
    </row>
    <row r="850" spans="15:16" ht="12.75">
      <c r="O850" s="141"/>
      <c r="P850" s="141"/>
    </row>
    <row r="851" spans="15:16" ht="12.75">
      <c r="O851" s="141"/>
      <c r="P851" s="141"/>
    </row>
    <row r="852" spans="15:16" ht="12.75">
      <c r="O852" s="141"/>
      <c r="P852" s="141"/>
    </row>
    <row r="853" spans="15:16" ht="12.75">
      <c r="O853" s="141"/>
      <c r="P853" s="141"/>
    </row>
    <row r="854" spans="15:16" ht="12.75">
      <c r="O854" s="141"/>
      <c r="P854" s="141"/>
    </row>
    <row r="855" spans="15:16" ht="12.75">
      <c r="O855" s="141"/>
      <c r="P855" s="141"/>
    </row>
    <row r="856" spans="15:16" ht="12.75">
      <c r="O856" s="141"/>
      <c r="P856" s="141"/>
    </row>
    <row r="857" spans="15:16" ht="12.75">
      <c r="O857" s="141"/>
      <c r="P857" s="141"/>
    </row>
    <row r="858" spans="15:16" ht="12.75">
      <c r="O858" s="141"/>
      <c r="P858" s="141"/>
    </row>
    <row r="859" spans="15:16" ht="12.75">
      <c r="O859" s="141"/>
      <c r="P859" s="141"/>
    </row>
    <row r="860" spans="15:16" ht="12.75">
      <c r="O860" s="141"/>
      <c r="P860" s="141"/>
    </row>
    <row r="861" spans="15:16" ht="12.75">
      <c r="O861" s="141"/>
      <c r="P861" s="141"/>
    </row>
    <row r="862" spans="15:16" ht="12.75">
      <c r="O862" s="141"/>
      <c r="P862" s="141"/>
    </row>
    <row r="863" spans="15:16" ht="12.75">
      <c r="O863" s="141"/>
      <c r="P863" s="141"/>
    </row>
    <row r="864" spans="15:16" ht="12.75">
      <c r="O864" s="141"/>
      <c r="P864" s="141"/>
    </row>
    <row r="865" spans="15:16" ht="12.75">
      <c r="O865" s="141"/>
      <c r="P865" s="141"/>
    </row>
    <row r="866" spans="15:16" ht="12.75">
      <c r="O866" s="141"/>
      <c r="P866" s="141"/>
    </row>
    <row r="867" spans="15:16" ht="12.75">
      <c r="O867" s="141"/>
      <c r="P867" s="141"/>
    </row>
    <row r="868" spans="15:16" ht="12.75">
      <c r="O868" s="141"/>
      <c r="P868" s="141"/>
    </row>
    <row r="869" spans="15:16" ht="12.75">
      <c r="O869" s="141"/>
      <c r="P869" s="141"/>
    </row>
    <row r="870" spans="15:16" ht="12.75">
      <c r="O870" s="141"/>
      <c r="P870" s="141"/>
    </row>
    <row r="871" spans="15:16" ht="12.75">
      <c r="O871" s="141"/>
      <c r="P871" s="141"/>
    </row>
    <row r="872" spans="15:16" ht="12.75">
      <c r="O872" s="141"/>
      <c r="P872" s="141"/>
    </row>
    <row r="873" spans="15:16" ht="12.75">
      <c r="O873" s="141"/>
      <c r="P873" s="141"/>
    </row>
    <row r="874" spans="15:16" ht="12.75">
      <c r="O874" s="141"/>
      <c r="P874" s="141"/>
    </row>
    <row r="875" spans="15:16" ht="12.75">
      <c r="O875" s="141"/>
      <c r="P875" s="141"/>
    </row>
    <row r="876" spans="15:16" ht="12.75">
      <c r="O876" s="141"/>
      <c r="P876" s="141"/>
    </row>
    <row r="877" spans="15:16" ht="12.75">
      <c r="O877" s="141"/>
      <c r="P877" s="141"/>
    </row>
    <row r="878" spans="15:16" ht="12.75">
      <c r="O878" s="141"/>
      <c r="P878" s="141"/>
    </row>
    <row r="879" spans="15:16" ht="12.75">
      <c r="O879" s="141"/>
      <c r="P879" s="141"/>
    </row>
    <row r="880" spans="15:16" ht="12.75">
      <c r="O880" s="141"/>
      <c r="P880" s="141"/>
    </row>
    <row r="881" spans="15:16" ht="12.75">
      <c r="O881" s="141"/>
      <c r="P881" s="141"/>
    </row>
    <row r="882" spans="15:16" ht="12.75">
      <c r="O882" s="141"/>
      <c r="P882" s="141"/>
    </row>
    <row r="883" spans="15:16" ht="12.75">
      <c r="O883" s="141"/>
      <c r="P883" s="141"/>
    </row>
    <row r="884" spans="15:16" ht="12.75">
      <c r="O884" s="141"/>
      <c r="P884" s="141"/>
    </row>
    <row r="885" spans="15:16" ht="12.75">
      <c r="O885" s="141"/>
      <c r="P885" s="141"/>
    </row>
    <row r="886" spans="15:16" ht="12.75">
      <c r="O886" s="141"/>
      <c r="P886" s="141"/>
    </row>
    <row r="887" spans="15:16" ht="12.75">
      <c r="O887" s="141"/>
      <c r="P887" s="141"/>
    </row>
    <row r="888" spans="15:16" ht="12.75">
      <c r="O888" s="141"/>
      <c r="P888" s="141"/>
    </row>
    <row r="889" spans="15:16" ht="12.75">
      <c r="O889" s="141"/>
      <c r="P889" s="141"/>
    </row>
    <row r="890" spans="15:16" ht="12.75">
      <c r="O890" s="141"/>
      <c r="P890" s="141"/>
    </row>
    <row r="891" spans="15:16" ht="12.75">
      <c r="O891" s="141"/>
      <c r="P891" s="141"/>
    </row>
    <row r="892" spans="15:16" ht="12.75">
      <c r="O892" s="141"/>
      <c r="P892" s="141"/>
    </row>
    <row r="893" spans="15:16" ht="12.75">
      <c r="O893" s="141"/>
      <c r="P893" s="141"/>
    </row>
    <row r="894" spans="15:16" ht="12.75">
      <c r="O894" s="141"/>
      <c r="P894" s="141"/>
    </row>
    <row r="895" spans="15:16" ht="12.75">
      <c r="O895" s="141"/>
      <c r="P895" s="141"/>
    </row>
    <row r="896" spans="15:16" ht="12.75">
      <c r="O896" s="141"/>
      <c r="P896" s="141"/>
    </row>
    <row r="897" spans="15:16" ht="12.75">
      <c r="O897" s="141"/>
      <c r="P897" s="141"/>
    </row>
    <row r="898" spans="15:16" ht="12.75">
      <c r="O898" s="141"/>
      <c r="P898" s="141"/>
    </row>
    <row r="899" spans="15:16" ht="12.75">
      <c r="O899" s="141"/>
      <c r="P899" s="141"/>
    </row>
    <row r="900" spans="15:16" ht="12.75">
      <c r="O900" s="141"/>
      <c r="P900" s="141"/>
    </row>
    <row r="901" spans="15:16" ht="12.75">
      <c r="O901" s="141"/>
      <c r="P901" s="141"/>
    </row>
    <row r="902" spans="15:16" ht="12.75">
      <c r="O902" s="141"/>
      <c r="P902" s="141"/>
    </row>
    <row r="903" spans="15:16" ht="12.75">
      <c r="O903" s="141"/>
      <c r="P903" s="141"/>
    </row>
    <row r="904" spans="15:16" ht="12.75">
      <c r="O904" s="141"/>
      <c r="P904" s="141"/>
    </row>
    <row r="905" spans="15:16" ht="12.75">
      <c r="O905" s="141"/>
      <c r="P905" s="141"/>
    </row>
    <row r="906" spans="15:16" ht="12.75">
      <c r="O906" s="141"/>
      <c r="P906" s="141"/>
    </row>
    <row r="907" spans="15:16" ht="12.75">
      <c r="O907" s="141"/>
      <c r="P907" s="141"/>
    </row>
    <row r="908" spans="15:16" ht="12.75">
      <c r="O908" s="141"/>
      <c r="P908" s="141"/>
    </row>
    <row r="909" spans="15:16" ht="12.75">
      <c r="O909" s="141"/>
      <c r="P909" s="141"/>
    </row>
    <row r="910" spans="15:16" ht="12.75">
      <c r="O910" s="141"/>
      <c r="P910" s="141"/>
    </row>
    <row r="911" spans="15:16" ht="12.75">
      <c r="O911" s="141"/>
      <c r="P911" s="141"/>
    </row>
    <row r="912" spans="15:16" ht="12.75">
      <c r="O912" s="141"/>
      <c r="P912" s="141"/>
    </row>
    <row r="913" spans="15:16" ht="12.75">
      <c r="O913" s="141"/>
      <c r="P913" s="141"/>
    </row>
    <row r="914" spans="15:16" ht="12.75">
      <c r="O914" s="141"/>
      <c r="P914" s="141"/>
    </row>
    <row r="915" spans="15:16" ht="12.75">
      <c r="O915" s="141"/>
      <c r="P915" s="141"/>
    </row>
    <row r="916" spans="15:16" ht="12.75">
      <c r="O916" s="141"/>
      <c r="P916" s="141"/>
    </row>
    <row r="917" spans="15:16" ht="12.75">
      <c r="O917" s="141"/>
      <c r="P917" s="141"/>
    </row>
    <row r="918" spans="15:16" ht="12.75">
      <c r="O918" s="141"/>
      <c r="P918" s="141"/>
    </row>
    <row r="919" spans="15:16" ht="12.75">
      <c r="O919" s="141"/>
      <c r="P919" s="141"/>
    </row>
    <row r="920" spans="15:16" ht="12.75">
      <c r="O920" s="141"/>
      <c r="P920" s="141"/>
    </row>
    <row r="921" spans="15:16" ht="12.75">
      <c r="O921" s="141"/>
      <c r="P921" s="141"/>
    </row>
    <row r="922" spans="15:16" ht="12.75">
      <c r="O922" s="141"/>
      <c r="P922" s="141"/>
    </row>
    <row r="923" spans="15:16" ht="12.75">
      <c r="O923" s="141"/>
      <c r="P923" s="141"/>
    </row>
    <row r="924" spans="15:16" ht="12.75">
      <c r="O924" s="141"/>
      <c r="P924" s="141"/>
    </row>
    <row r="925" spans="15:16" ht="12.75">
      <c r="O925" s="141"/>
      <c r="P925" s="141"/>
    </row>
    <row r="926" spans="15:16" ht="12.75">
      <c r="O926" s="141"/>
      <c r="P926" s="141"/>
    </row>
    <row r="927" spans="15:16" ht="12.75">
      <c r="O927" s="141"/>
      <c r="P927" s="141"/>
    </row>
    <row r="928" spans="15:16" ht="12.75">
      <c r="O928" s="141"/>
      <c r="P928" s="141"/>
    </row>
    <row r="929" spans="15:16" ht="12.75">
      <c r="O929" s="141"/>
      <c r="P929" s="141"/>
    </row>
    <row r="930" spans="15:16" ht="12.75">
      <c r="O930" s="141"/>
      <c r="P930" s="141"/>
    </row>
    <row r="931" spans="15:16" ht="12.75">
      <c r="O931" s="141"/>
      <c r="P931" s="141"/>
    </row>
    <row r="932" spans="15:16" ht="12.75">
      <c r="O932" s="141"/>
      <c r="P932" s="141"/>
    </row>
    <row r="933" spans="15:16" ht="12.75">
      <c r="O933" s="141"/>
      <c r="P933" s="141"/>
    </row>
    <row r="934" spans="15:16" ht="12.75">
      <c r="O934" s="141"/>
      <c r="P934" s="141"/>
    </row>
    <row r="935" spans="15:16" ht="12.75">
      <c r="O935" s="141"/>
      <c r="P935" s="141"/>
    </row>
    <row r="936" spans="15:16" ht="12.75">
      <c r="O936" s="141"/>
      <c r="P936" s="141"/>
    </row>
    <row r="937" spans="15:16" ht="12.75">
      <c r="O937" s="141"/>
      <c r="P937" s="141"/>
    </row>
    <row r="938" spans="15:16" ht="12.75">
      <c r="O938" s="141"/>
      <c r="P938" s="141"/>
    </row>
    <row r="939" spans="15:16" ht="12.75">
      <c r="O939" s="141"/>
      <c r="P939" s="141"/>
    </row>
    <row r="940" spans="15:16" ht="12.75">
      <c r="O940" s="141"/>
      <c r="P940" s="141"/>
    </row>
    <row r="941" spans="15:16" ht="12.75">
      <c r="O941" s="141"/>
      <c r="P941" s="141"/>
    </row>
    <row r="942" spans="15:16" ht="12.75">
      <c r="O942" s="141"/>
      <c r="P942" s="141"/>
    </row>
    <row r="943" spans="15:16" ht="12.75">
      <c r="O943" s="141"/>
      <c r="P943" s="141"/>
    </row>
    <row r="944" spans="15:16" ht="12.75">
      <c r="O944" s="141"/>
      <c r="P944" s="141"/>
    </row>
    <row r="945" spans="15:16" ht="12.75">
      <c r="O945" s="141"/>
      <c r="P945" s="141"/>
    </row>
    <row r="946" spans="15:16" ht="12.75">
      <c r="O946" s="141"/>
      <c r="P946" s="141"/>
    </row>
    <row r="947" spans="15:16" ht="12.75">
      <c r="O947" s="141"/>
      <c r="P947" s="141"/>
    </row>
    <row r="948" spans="15:16" ht="12.75">
      <c r="O948" s="141"/>
      <c r="P948" s="141"/>
    </row>
    <row r="949" spans="15:16" ht="12.75">
      <c r="O949" s="141"/>
      <c r="P949" s="141"/>
    </row>
    <row r="950" spans="15:16" ht="12.75">
      <c r="O950" s="141"/>
      <c r="P950" s="141"/>
    </row>
    <row r="951" spans="15:16" ht="12.75">
      <c r="O951" s="141"/>
      <c r="P951" s="141"/>
    </row>
    <row r="952" spans="15:16" ht="12.75">
      <c r="O952" s="141"/>
      <c r="P952" s="141"/>
    </row>
    <row r="953" spans="15:16" ht="12.75">
      <c r="O953" s="141"/>
      <c r="P953" s="141"/>
    </row>
    <row r="954" spans="15:16" ht="12.75">
      <c r="O954" s="141"/>
      <c r="P954" s="141"/>
    </row>
    <row r="955" spans="15:16" ht="12.75">
      <c r="O955" s="141"/>
      <c r="P955" s="141"/>
    </row>
    <row r="956" spans="15:16" ht="12.75">
      <c r="O956" s="141"/>
      <c r="P956" s="141"/>
    </row>
    <row r="957" spans="15:16" ht="12.75">
      <c r="O957" s="141"/>
      <c r="P957" s="141"/>
    </row>
    <row r="958" spans="15:16" ht="12.75">
      <c r="O958" s="141"/>
      <c r="P958" s="141"/>
    </row>
    <row r="959" spans="15:16" ht="12.75">
      <c r="O959" s="141"/>
      <c r="P959" s="141"/>
    </row>
    <row r="960" spans="15:16" ht="12.75">
      <c r="O960" s="141"/>
      <c r="P960" s="141"/>
    </row>
    <row r="961" spans="15:16" ht="12.75">
      <c r="O961" s="141"/>
      <c r="P961" s="141"/>
    </row>
    <row r="962" spans="15:16" ht="12.75">
      <c r="O962" s="141"/>
      <c r="P962" s="141"/>
    </row>
    <row r="963" spans="15:16" ht="12.75">
      <c r="O963" s="141"/>
      <c r="P963" s="141"/>
    </row>
    <row r="964" spans="15:16" ht="12.75">
      <c r="O964" s="141"/>
      <c r="P964" s="141"/>
    </row>
    <row r="965" spans="15:16" ht="12.75">
      <c r="O965" s="141"/>
      <c r="P965" s="141"/>
    </row>
    <row r="966" spans="15:16" ht="12.75">
      <c r="O966" s="141"/>
      <c r="P966" s="141"/>
    </row>
    <row r="967" spans="15:16" ht="12.75">
      <c r="O967" s="141"/>
      <c r="P967" s="141"/>
    </row>
    <row r="968" spans="15:16" ht="12.75">
      <c r="O968" s="141"/>
      <c r="P968" s="141"/>
    </row>
    <row r="969" spans="15:16" ht="12.75">
      <c r="O969" s="141"/>
      <c r="P969" s="141"/>
    </row>
    <row r="970" spans="15:16" ht="12.75">
      <c r="O970" s="141"/>
      <c r="P970" s="141"/>
    </row>
    <row r="971" spans="15:16" ht="12.75">
      <c r="O971" s="141"/>
      <c r="P971" s="141"/>
    </row>
    <row r="972" spans="15:16" ht="12.75">
      <c r="O972" s="141"/>
      <c r="P972" s="141"/>
    </row>
    <row r="973" spans="15:16" ht="12.75">
      <c r="O973" s="141"/>
      <c r="P973" s="141"/>
    </row>
    <row r="974" spans="15:16" ht="12.75">
      <c r="O974" s="141"/>
      <c r="P974" s="141"/>
    </row>
    <row r="975" spans="15:16" ht="12.75">
      <c r="O975" s="141"/>
      <c r="P975" s="141"/>
    </row>
    <row r="976" spans="15:16" ht="12.75">
      <c r="O976" s="141"/>
      <c r="P976" s="141"/>
    </row>
    <row r="977" spans="15:16" ht="12.75">
      <c r="O977" s="141"/>
      <c r="P977" s="141"/>
    </row>
    <row r="978" spans="15:16" ht="12.75">
      <c r="O978" s="141"/>
      <c r="P978" s="141"/>
    </row>
    <row r="979" spans="15:16" ht="12.75">
      <c r="O979" s="141"/>
      <c r="P979" s="141"/>
    </row>
    <row r="980" spans="15:16" ht="12.75">
      <c r="O980" s="141"/>
      <c r="P980" s="141"/>
    </row>
    <row r="981" spans="15:16" ht="12.75">
      <c r="O981" s="141"/>
      <c r="P981" s="141"/>
    </row>
    <row r="982" spans="15:16" ht="12.75">
      <c r="O982" s="141"/>
      <c r="P982" s="141"/>
    </row>
    <row r="983" spans="15:16" ht="12.75">
      <c r="O983" s="141"/>
      <c r="P983" s="141"/>
    </row>
    <row r="984" spans="15:16" ht="12.75">
      <c r="O984" s="141"/>
      <c r="P984" s="141"/>
    </row>
    <row r="985" spans="15:16" ht="12.75">
      <c r="O985" s="141"/>
      <c r="P985" s="141"/>
    </row>
    <row r="986" spans="15:16" ht="12.75">
      <c r="O986" s="141"/>
      <c r="P986" s="141"/>
    </row>
    <row r="987" spans="15:16" ht="12.75">
      <c r="O987" s="141"/>
      <c r="P987" s="141"/>
    </row>
    <row r="988" spans="15:16" ht="12.75">
      <c r="O988" s="141"/>
      <c r="P988" s="141"/>
    </row>
    <row r="989" spans="15:16" ht="12.75">
      <c r="O989" s="141"/>
      <c r="P989" s="141"/>
    </row>
    <row r="990" spans="15:16" ht="12.75">
      <c r="O990" s="141"/>
      <c r="P990" s="141"/>
    </row>
    <row r="991" spans="15:16" ht="12.75">
      <c r="O991" s="141"/>
      <c r="P991" s="141"/>
    </row>
    <row r="992" spans="15:16" ht="12.75">
      <c r="O992" s="141"/>
      <c r="P992" s="141"/>
    </row>
    <row r="993" spans="15:16" ht="12.75">
      <c r="O993" s="141"/>
      <c r="P993" s="141"/>
    </row>
    <row r="994" spans="15:16" ht="12.75">
      <c r="O994" s="141"/>
      <c r="P994" s="141"/>
    </row>
    <row r="995" spans="15:16" ht="12.75">
      <c r="O995" s="141"/>
      <c r="P995" s="141"/>
    </row>
    <row r="996" spans="15:16" ht="12.75">
      <c r="O996" s="141"/>
      <c r="P996" s="141"/>
    </row>
    <row r="997" spans="15:16" ht="12.75">
      <c r="O997" s="141"/>
      <c r="P997" s="141"/>
    </row>
    <row r="998" spans="15:16" ht="12.75">
      <c r="O998" s="141"/>
      <c r="P998" s="141"/>
    </row>
    <row r="999" spans="15:16" ht="12.75">
      <c r="O999" s="141"/>
      <c r="P999" s="141"/>
    </row>
    <row r="1000" spans="15:16" ht="12.75">
      <c r="O1000" s="141"/>
      <c r="P1000" s="141"/>
    </row>
    <row r="1001" spans="15:16" ht="12.75">
      <c r="O1001" s="141"/>
      <c r="P1001" s="141"/>
    </row>
    <row r="1002" spans="15:16" ht="12.75">
      <c r="O1002" s="141"/>
      <c r="P1002" s="141"/>
    </row>
    <row r="1003" spans="15:16" ht="12.75">
      <c r="O1003" s="141"/>
      <c r="P1003" s="141"/>
    </row>
    <row r="1004" spans="15:16" ht="12.75">
      <c r="O1004" s="141"/>
      <c r="P1004" s="141"/>
    </row>
    <row r="1005" spans="15:16" ht="12.75">
      <c r="O1005" s="141"/>
      <c r="P1005" s="141"/>
    </row>
    <row r="1006" spans="15:16" ht="12.75">
      <c r="O1006" s="141"/>
      <c r="P1006" s="141"/>
    </row>
    <row r="1007" spans="15:16" ht="12.75">
      <c r="O1007" s="141"/>
      <c r="P1007" s="141"/>
    </row>
    <row r="1008" spans="15:16" ht="12.75">
      <c r="O1008" s="141"/>
      <c r="P1008" s="141"/>
    </row>
    <row r="1009" spans="15:16" ht="12.75">
      <c r="O1009" s="141"/>
      <c r="P1009" s="141"/>
    </row>
    <row r="1010" spans="15:16" ht="12.75">
      <c r="O1010" s="141"/>
      <c r="P1010" s="141"/>
    </row>
    <row r="1011" spans="15:16" ht="12.75">
      <c r="O1011" s="141"/>
      <c r="P1011" s="141"/>
    </row>
    <row r="1012" spans="15:16" ht="12.75">
      <c r="O1012" s="141"/>
      <c r="P1012" s="141"/>
    </row>
    <row r="1013" spans="15:16" ht="12.75">
      <c r="O1013" s="141"/>
      <c r="P1013" s="141"/>
    </row>
    <row r="1014" spans="15:16" ht="12.75">
      <c r="O1014" s="141"/>
      <c r="P1014" s="141"/>
    </row>
    <row r="1015" spans="15:16" ht="12.75">
      <c r="O1015" s="141"/>
      <c r="P1015" s="141"/>
    </row>
    <row r="1016" spans="15:16" ht="12.75">
      <c r="O1016" s="141"/>
      <c r="P1016" s="141"/>
    </row>
    <row r="1017" spans="15:16" ht="12.75">
      <c r="O1017" s="141"/>
      <c r="P1017" s="141"/>
    </row>
    <row r="1018" spans="15:16" ht="12.75">
      <c r="O1018" s="141"/>
      <c r="P1018" s="141"/>
    </row>
    <row r="1019" spans="15:16" ht="12.75">
      <c r="O1019" s="141"/>
      <c r="P1019" s="141"/>
    </row>
    <row r="1020" spans="15:16" ht="12.75">
      <c r="O1020" s="141"/>
      <c r="P1020" s="141"/>
    </row>
    <row r="1021" spans="15:16" ht="12.75">
      <c r="O1021" s="141"/>
      <c r="P1021" s="141"/>
    </row>
    <row r="1022" spans="15:16" ht="12.75">
      <c r="O1022" s="141"/>
      <c r="P1022" s="141"/>
    </row>
    <row r="1023" spans="15:16" ht="12.75">
      <c r="O1023" s="141"/>
      <c r="P1023" s="141"/>
    </row>
    <row r="1024" spans="15:16" ht="12.75">
      <c r="O1024" s="141"/>
      <c r="P1024" s="141"/>
    </row>
    <row r="1025" spans="15:16" ht="12.75">
      <c r="O1025" s="141"/>
      <c r="P1025" s="141"/>
    </row>
    <row r="1026" spans="15:16" ht="12.75">
      <c r="O1026" s="141"/>
      <c r="P1026" s="141"/>
    </row>
    <row r="1027" spans="15:16" ht="12.75">
      <c r="O1027" s="141"/>
      <c r="P1027" s="141"/>
    </row>
    <row r="1028" spans="15:16" ht="12.75">
      <c r="O1028" s="141"/>
      <c r="P1028" s="141"/>
    </row>
    <row r="1029" spans="15:16" ht="12.75">
      <c r="O1029" s="141"/>
      <c r="P1029" s="141"/>
    </row>
    <row r="1030" spans="15:16" ht="12.75">
      <c r="O1030" s="141"/>
      <c r="P1030" s="141"/>
    </row>
    <row r="1031" spans="15:16" ht="12.75">
      <c r="O1031" s="141"/>
      <c r="P1031" s="141"/>
    </row>
    <row r="1032" spans="15:16" ht="12.75">
      <c r="O1032" s="141"/>
      <c r="P1032" s="141"/>
    </row>
    <row r="1033" spans="15:16" ht="12.75">
      <c r="O1033" s="141"/>
      <c r="P1033" s="141"/>
    </row>
    <row r="1034" spans="15:16" ht="12.75">
      <c r="O1034" s="141"/>
      <c r="P1034" s="141"/>
    </row>
    <row r="1035" spans="15:16" ht="12.75">
      <c r="O1035" s="141"/>
      <c r="P1035" s="141"/>
    </row>
    <row r="1036" spans="15:16" ht="12.75">
      <c r="O1036" s="141"/>
      <c r="P1036" s="141"/>
    </row>
    <row r="1037" spans="15:16" ht="12.75">
      <c r="O1037" s="141"/>
      <c r="P1037" s="141"/>
    </row>
    <row r="1038" spans="15:16" ht="12.75">
      <c r="O1038" s="141"/>
      <c r="P1038" s="141"/>
    </row>
    <row r="1039" spans="15:16" ht="12.75">
      <c r="O1039" s="141"/>
      <c r="P1039" s="141"/>
    </row>
    <row r="1040" spans="15:16" ht="12.75">
      <c r="O1040" s="141"/>
      <c r="P1040" s="141"/>
    </row>
    <row r="1041" spans="15:16" ht="12.75">
      <c r="O1041" s="141"/>
      <c r="P1041" s="141"/>
    </row>
    <row r="1042" spans="15:16" ht="12.75">
      <c r="O1042" s="141"/>
      <c r="P1042" s="141"/>
    </row>
    <row r="1043" spans="15:16" ht="12.75">
      <c r="O1043" s="141"/>
      <c r="P1043" s="141"/>
    </row>
    <row r="1044" spans="15:16" ht="12.75">
      <c r="O1044" s="141"/>
      <c r="P1044" s="141"/>
    </row>
    <row r="1045" spans="15:16" ht="12.75">
      <c r="O1045" s="141"/>
      <c r="P1045" s="141"/>
    </row>
    <row r="1046" spans="15:16" ht="12.75">
      <c r="O1046" s="141"/>
      <c r="P1046" s="141"/>
    </row>
    <row r="1047" spans="15:16" ht="12.75">
      <c r="O1047" s="141"/>
      <c r="P1047" s="141"/>
    </row>
    <row r="1048" spans="15:16" ht="12.75">
      <c r="O1048" s="141"/>
      <c r="P1048" s="141"/>
    </row>
    <row r="1049" spans="15:16" ht="12.75">
      <c r="O1049" s="141"/>
      <c r="P1049" s="141"/>
    </row>
    <row r="1050" spans="15:16" ht="12.75">
      <c r="O1050" s="141"/>
      <c r="P1050" s="141"/>
    </row>
    <row r="1051" spans="15:16" ht="12.75">
      <c r="O1051" s="141"/>
      <c r="P1051" s="141"/>
    </row>
    <row r="1052" spans="15:16" ht="12.75">
      <c r="O1052" s="141"/>
      <c r="P1052" s="141"/>
    </row>
    <row r="1053" spans="15:16" ht="12.75">
      <c r="O1053" s="141"/>
      <c r="P1053" s="141"/>
    </row>
    <row r="1054" spans="15:16" ht="12.75">
      <c r="O1054" s="141"/>
      <c r="P1054" s="141"/>
    </row>
    <row r="1055" spans="15:16" ht="12.75">
      <c r="O1055" s="141"/>
      <c r="P1055" s="141"/>
    </row>
    <row r="1056" spans="15:16" ht="12.75">
      <c r="O1056" s="141"/>
      <c r="P1056" s="141"/>
    </row>
    <row r="1057" spans="15:16" ht="12.75">
      <c r="O1057" s="141"/>
      <c r="P1057" s="141"/>
    </row>
    <row r="1058" spans="15:16" ht="12.75">
      <c r="O1058" s="141"/>
      <c r="P1058" s="141"/>
    </row>
    <row r="1059" spans="15:16" ht="12.75">
      <c r="O1059" s="141"/>
      <c r="P1059" s="141"/>
    </row>
    <row r="1060" spans="15:16" ht="12.75">
      <c r="O1060" s="141"/>
      <c r="P1060" s="141"/>
    </row>
    <row r="1061" spans="15:16" ht="12.75">
      <c r="O1061" s="141"/>
      <c r="P1061" s="141"/>
    </row>
    <row r="1062" spans="15:16" ht="12.75">
      <c r="O1062" s="141"/>
      <c r="P1062" s="141"/>
    </row>
    <row r="1063" spans="15:16" ht="12.75">
      <c r="O1063" s="141"/>
      <c r="P1063" s="141"/>
    </row>
    <row r="1064" spans="15:16" ht="12.75">
      <c r="O1064" s="141"/>
      <c r="P1064" s="141"/>
    </row>
    <row r="1065" spans="15:16" ht="12.75">
      <c r="O1065" s="141"/>
      <c r="P1065" s="141"/>
    </row>
    <row r="1066" spans="15:16" ht="12.75">
      <c r="O1066" s="141"/>
      <c r="P1066" s="141"/>
    </row>
    <row r="1067" spans="15:16" ht="12.75">
      <c r="O1067" s="141"/>
      <c r="P1067" s="141"/>
    </row>
    <row r="1068" spans="15:16" ht="12.75">
      <c r="O1068" s="141"/>
      <c r="P1068" s="141"/>
    </row>
    <row r="1069" spans="15:16" ht="12.75">
      <c r="O1069" s="141"/>
      <c r="P1069" s="141"/>
    </row>
    <row r="1070" spans="15:16" ht="12.75">
      <c r="O1070" s="141"/>
      <c r="P1070" s="141"/>
    </row>
    <row r="1071" spans="15:16" ht="12.75">
      <c r="O1071" s="141"/>
      <c r="P1071" s="141"/>
    </row>
    <row r="1072" spans="15:16" ht="12.75">
      <c r="O1072" s="141"/>
      <c r="P1072" s="141"/>
    </row>
    <row r="1073" spans="15:16" ht="12.75">
      <c r="O1073" s="141"/>
      <c r="P1073" s="141"/>
    </row>
    <row r="1074" spans="15:16" ht="12.75">
      <c r="O1074" s="141"/>
      <c r="P1074" s="141"/>
    </row>
    <row r="1075" spans="15:16" ht="12.75">
      <c r="O1075" s="141"/>
      <c r="P1075" s="141"/>
    </row>
    <row r="1076" spans="15:16" ht="12.75">
      <c r="O1076" s="141"/>
      <c r="P1076" s="141"/>
    </row>
    <row r="1077" spans="15:16" ht="12.75">
      <c r="O1077" s="141"/>
      <c r="P1077" s="141"/>
    </row>
    <row r="1078" spans="15:16" ht="12.75">
      <c r="O1078" s="141"/>
      <c r="P1078" s="141"/>
    </row>
    <row r="1079" spans="15:16" ht="12.75">
      <c r="O1079" s="141"/>
      <c r="P1079" s="141"/>
    </row>
    <row r="1080" spans="15:16" ht="12.75">
      <c r="O1080" s="141"/>
      <c r="P1080" s="141"/>
    </row>
    <row r="1081" spans="15:16" ht="12.75">
      <c r="O1081" s="141"/>
      <c r="P1081" s="141"/>
    </row>
    <row r="1082" spans="15:16" ht="12.75">
      <c r="O1082" s="141"/>
      <c r="P1082" s="141"/>
    </row>
    <row r="1083" spans="15:16" ht="12.75">
      <c r="O1083" s="141"/>
      <c r="P1083" s="141"/>
    </row>
    <row r="1084" spans="15:16" ht="12.75">
      <c r="O1084" s="141"/>
      <c r="P1084" s="141"/>
    </row>
    <row r="1085" spans="15:16" ht="12.75">
      <c r="O1085" s="141"/>
      <c r="P1085" s="141"/>
    </row>
    <row r="1086" spans="15:16" ht="12.75">
      <c r="O1086" s="141"/>
      <c r="P1086" s="141"/>
    </row>
    <row r="1087" spans="15:16" ht="12.75">
      <c r="O1087" s="141"/>
      <c r="P1087" s="141"/>
    </row>
    <row r="1088" spans="15:16" ht="12.75">
      <c r="O1088" s="141"/>
      <c r="P1088" s="141"/>
    </row>
    <row r="1089" spans="15:16" ht="12.75">
      <c r="O1089" s="141"/>
      <c r="P1089" s="141"/>
    </row>
    <row r="1090" spans="15:16" ht="12.75">
      <c r="O1090" s="141"/>
      <c r="P1090" s="141"/>
    </row>
    <row r="1091" spans="15:16" ht="12.75">
      <c r="O1091" s="141"/>
      <c r="P1091" s="141"/>
    </row>
    <row r="1092" spans="15:16" ht="12.75">
      <c r="O1092" s="141"/>
      <c r="P1092" s="141"/>
    </row>
    <row r="1093" spans="15:16" ht="12.75">
      <c r="O1093" s="141"/>
      <c r="P1093" s="141"/>
    </row>
    <row r="1094" spans="15:16" ht="12.75">
      <c r="O1094" s="141"/>
      <c r="P1094" s="141"/>
    </row>
    <row r="1095" spans="15:16" ht="12.75">
      <c r="O1095" s="141"/>
      <c r="P1095" s="141"/>
    </row>
    <row r="1096" spans="15:16" ht="12.75">
      <c r="O1096" s="141"/>
      <c r="P1096" s="141"/>
    </row>
    <row r="1097" spans="15:16" ht="12.75">
      <c r="O1097" s="141"/>
      <c r="P1097" s="141"/>
    </row>
    <row r="1098" spans="15:16" ht="12.75">
      <c r="O1098" s="141"/>
      <c r="P1098" s="141"/>
    </row>
    <row r="1099" spans="15:16" ht="12.75">
      <c r="O1099" s="141"/>
      <c r="P1099" s="141"/>
    </row>
    <row r="1100" spans="15:16" ht="12.75">
      <c r="O1100" s="141"/>
      <c r="P1100" s="141"/>
    </row>
    <row r="1101" spans="15:16" ht="12.75">
      <c r="O1101" s="141"/>
      <c r="P1101" s="141"/>
    </row>
    <row r="1102" spans="15:16" ht="12.75">
      <c r="O1102" s="141"/>
      <c r="P1102" s="141"/>
    </row>
    <row r="1103" spans="15:16" ht="12.75">
      <c r="O1103" s="141"/>
      <c r="P1103" s="141"/>
    </row>
    <row r="1104" spans="15:16" ht="12.75">
      <c r="O1104" s="141"/>
      <c r="P1104" s="141"/>
    </row>
    <row r="1105" spans="15:16" ht="12.75">
      <c r="O1105" s="141"/>
      <c r="P1105" s="141"/>
    </row>
    <row r="1106" spans="15:16" ht="12.75">
      <c r="O1106" s="141"/>
      <c r="P1106" s="141"/>
    </row>
    <row r="1107" spans="15:16" ht="12.75">
      <c r="O1107" s="141"/>
      <c r="P1107" s="141"/>
    </row>
    <row r="1108" spans="15:16" ht="12.75">
      <c r="O1108" s="141"/>
      <c r="P1108" s="141"/>
    </row>
    <row r="1109" spans="15:16" ht="12.75">
      <c r="O1109" s="141"/>
      <c r="P1109" s="141"/>
    </row>
    <row r="1110" spans="15:16" ht="12.75">
      <c r="O1110" s="141"/>
      <c r="P1110" s="141"/>
    </row>
    <row r="1111" spans="15:16" ht="12.75">
      <c r="O1111" s="141"/>
      <c r="P1111" s="141"/>
    </row>
    <row r="1112" spans="15:16" ht="12.75">
      <c r="O1112" s="141"/>
      <c r="P1112" s="141"/>
    </row>
    <row r="1113" spans="15:16" ht="12.75">
      <c r="O1113" s="141"/>
      <c r="P1113" s="141"/>
    </row>
    <row r="1114" spans="15:16" ht="12.75">
      <c r="O1114" s="141"/>
      <c r="P1114" s="141"/>
    </row>
    <row r="1115" spans="15:16" ht="12.75">
      <c r="O1115" s="141"/>
      <c r="P1115" s="141"/>
    </row>
    <row r="1116" spans="15:16" ht="12.75">
      <c r="O1116" s="141"/>
      <c r="P1116" s="141"/>
    </row>
    <row r="1117" spans="15:16" ht="12.75">
      <c r="O1117" s="141"/>
      <c r="P1117" s="141"/>
    </row>
    <row r="1118" spans="15:16" ht="12.75">
      <c r="O1118" s="141"/>
      <c r="P1118" s="141"/>
    </row>
    <row r="1119" spans="15:16" ht="12.75">
      <c r="O1119" s="141"/>
      <c r="P1119" s="141"/>
    </row>
    <row r="1120" spans="15:16" ht="12.75">
      <c r="O1120" s="141"/>
      <c r="P1120" s="141"/>
    </row>
    <row r="1121" spans="15:16" ht="12.75">
      <c r="O1121" s="141"/>
      <c r="P1121" s="141"/>
    </row>
    <row r="1122" spans="15:16" ht="12.75">
      <c r="O1122" s="141"/>
      <c r="P1122" s="141"/>
    </row>
    <row r="1123" spans="15:16" ht="12.75">
      <c r="O1123" s="141"/>
      <c r="P1123" s="141"/>
    </row>
    <row r="1124" spans="15:16" ht="12.75">
      <c r="O1124" s="141"/>
      <c r="P1124" s="141"/>
    </row>
    <row r="1125" spans="15:16" ht="12.75">
      <c r="O1125" s="141"/>
      <c r="P1125" s="141"/>
    </row>
    <row r="1126" spans="15:16" ht="12.75">
      <c r="O1126" s="141"/>
      <c r="P1126" s="141"/>
    </row>
    <row r="1127" spans="15:16" ht="12.75">
      <c r="O1127" s="141"/>
      <c r="P1127" s="141"/>
    </row>
    <row r="1128" spans="15:16" ht="12.75">
      <c r="O1128" s="141"/>
      <c r="P1128" s="141"/>
    </row>
    <row r="1129" spans="15:16" ht="12.75">
      <c r="O1129" s="141"/>
      <c r="P1129" s="141"/>
    </row>
    <row r="1130" spans="15:16" ht="12.75">
      <c r="O1130" s="141"/>
      <c r="P1130" s="141"/>
    </row>
    <row r="1131" spans="15:16" ht="12.75">
      <c r="O1131" s="141"/>
      <c r="P1131" s="141"/>
    </row>
    <row r="1132" spans="15:16" ht="12.75">
      <c r="O1132" s="141"/>
      <c r="P1132" s="141"/>
    </row>
    <row r="1133" spans="15:16" ht="12.75">
      <c r="O1133" s="141"/>
      <c r="P1133" s="141"/>
    </row>
    <row r="1134" spans="15:16" ht="12.75">
      <c r="O1134" s="141"/>
      <c r="P1134" s="141"/>
    </row>
    <row r="1135" spans="15:16" ht="12.75">
      <c r="O1135" s="141"/>
      <c r="P1135" s="141"/>
    </row>
    <row r="1136" spans="15:16" ht="12.75">
      <c r="O1136" s="141"/>
      <c r="P1136" s="141"/>
    </row>
    <row r="1137" spans="15:16" ht="12.75">
      <c r="O1137" s="141"/>
      <c r="P1137" s="141"/>
    </row>
    <row r="1138" spans="15:16" ht="12.75">
      <c r="O1138" s="141"/>
      <c r="P1138" s="141"/>
    </row>
    <row r="1139" spans="15:16" ht="12.75">
      <c r="O1139" s="141"/>
      <c r="P1139" s="141"/>
    </row>
    <row r="1140" spans="15:16" ht="12.75">
      <c r="O1140" s="141"/>
      <c r="P1140" s="141"/>
    </row>
    <row r="1141" spans="15:16" ht="12.75">
      <c r="O1141" s="141"/>
      <c r="P1141" s="141"/>
    </row>
    <row r="1142" spans="15:16" ht="12.75">
      <c r="O1142" s="141"/>
      <c r="P1142" s="141"/>
    </row>
    <row r="1143" spans="15:16" ht="12.75">
      <c r="O1143" s="141"/>
      <c r="P1143" s="141"/>
    </row>
    <row r="1144" spans="15:16" ht="12.75">
      <c r="O1144" s="141"/>
      <c r="P1144" s="141"/>
    </row>
    <row r="1145" spans="15:16" ht="12.75">
      <c r="O1145" s="141"/>
      <c r="P1145" s="141"/>
    </row>
    <row r="1146" spans="15:16" ht="12.75">
      <c r="O1146" s="141"/>
      <c r="P1146" s="141"/>
    </row>
    <row r="1147" spans="15:16" ht="12.75">
      <c r="O1147" s="141"/>
      <c r="P1147" s="141"/>
    </row>
    <row r="1148" spans="15:16" ht="12.75">
      <c r="O1148" s="141"/>
      <c r="P1148" s="141"/>
    </row>
    <row r="1149" spans="15:16" ht="12.75">
      <c r="O1149" s="141"/>
      <c r="P1149" s="141"/>
    </row>
    <row r="1150" spans="15:16" ht="12.75">
      <c r="O1150" s="141"/>
      <c r="P1150" s="141"/>
    </row>
    <row r="1151" spans="15:16" ht="12.75">
      <c r="O1151" s="141"/>
      <c r="P1151" s="141"/>
    </row>
    <row r="1152" spans="15:16" ht="12.75">
      <c r="O1152" s="141"/>
      <c r="P1152" s="141"/>
    </row>
    <row r="1153" spans="15:16" ht="12.75">
      <c r="O1153" s="141"/>
      <c r="P1153" s="141"/>
    </row>
    <row r="1154" spans="15:16" ht="12.75">
      <c r="O1154" s="141"/>
      <c r="P1154" s="141"/>
    </row>
    <row r="1155" spans="15:16" ht="12.75">
      <c r="O1155" s="141"/>
      <c r="P1155" s="141"/>
    </row>
    <row r="1156" spans="15:16" ht="12.75">
      <c r="O1156" s="141"/>
      <c r="P1156" s="141"/>
    </row>
    <row r="1157" spans="15:16" ht="12.75">
      <c r="O1157" s="141"/>
      <c r="P1157" s="141"/>
    </row>
    <row r="1158" spans="15:16" ht="12.75">
      <c r="O1158" s="141"/>
      <c r="P1158" s="141"/>
    </row>
    <row r="1159" spans="15:16" ht="12.75">
      <c r="O1159" s="141"/>
      <c r="P1159" s="141"/>
    </row>
    <row r="1160" spans="15:16" ht="12.75">
      <c r="O1160" s="141"/>
      <c r="P1160" s="141"/>
    </row>
    <row r="1161" spans="15:16" ht="12.75">
      <c r="O1161" s="141"/>
      <c r="P1161" s="141"/>
    </row>
    <row r="1162" spans="15:16" ht="12.75">
      <c r="O1162" s="141"/>
      <c r="P1162" s="141"/>
    </row>
    <row r="1163" spans="15:16" ht="12.75">
      <c r="O1163" s="141"/>
      <c r="P1163" s="141"/>
    </row>
    <row r="1164" spans="15:16" ht="12.75">
      <c r="O1164" s="141"/>
      <c r="P1164" s="141"/>
    </row>
    <row r="1165" spans="15:16" ht="12.75">
      <c r="O1165" s="141"/>
      <c r="P1165" s="141"/>
    </row>
    <row r="1166" spans="15:16" ht="12.75">
      <c r="O1166" s="141"/>
      <c r="P1166" s="141"/>
    </row>
    <row r="1167" spans="15:16" ht="12.75">
      <c r="O1167" s="141"/>
      <c r="P1167" s="141"/>
    </row>
    <row r="1168" spans="15:16" ht="12.75">
      <c r="O1168" s="141"/>
      <c r="P1168" s="141"/>
    </row>
    <row r="1169" spans="15:16" ht="12.75">
      <c r="O1169" s="141"/>
      <c r="P1169" s="141"/>
    </row>
    <row r="1170" spans="15:16" ht="12.75">
      <c r="O1170" s="141"/>
      <c r="P1170" s="141"/>
    </row>
    <row r="1171" spans="15:16" ht="12.75">
      <c r="O1171" s="141"/>
      <c r="P1171" s="141"/>
    </row>
    <row r="1172" spans="15:16" ht="12.75">
      <c r="O1172" s="141"/>
      <c r="P1172" s="141"/>
    </row>
    <row r="1173" spans="15:16" ht="12.75">
      <c r="O1173" s="141"/>
      <c r="P1173" s="141"/>
    </row>
    <row r="1174" spans="15:16" ht="12.75">
      <c r="O1174" s="141"/>
      <c r="P1174" s="141"/>
    </row>
    <row r="1175" spans="15:16" ht="12.75">
      <c r="O1175" s="141"/>
      <c r="P1175" s="141"/>
    </row>
    <row r="1176" spans="15:16" ht="12.75">
      <c r="O1176" s="141"/>
      <c r="P1176" s="141"/>
    </row>
    <row r="1177" spans="15:16" ht="12.75">
      <c r="O1177" s="141"/>
      <c r="P1177" s="141"/>
    </row>
    <row r="1178" spans="15:16" ht="12.75">
      <c r="O1178" s="141"/>
      <c r="P1178" s="141"/>
    </row>
    <row r="1179" spans="15:16" ht="12.75">
      <c r="O1179" s="141"/>
      <c r="P1179" s="141"/>
    </row>
    <row r="1180" spans="15:16" ht="12.75">
      <c r="O1180" s="141"/>
      <c r="P1180" s="141"/>
    </row>
    <row r="1181" spans="15:16" ht="12.75">
      <c r="O1181" s="141"/>
      <c r="P1181" s="141"/>
    </row>
    <row r="1182" spans="15:16" ht="12.75">
      <c r="O1182" s="141"/>
      <c r="P1182" s="141"/>
    </row>
    <row r="1183" spans="15:16" ht="12.75">
      <c r="O1183" s="141"/>
      <c r="P1183" s="141"/>
    </row>
    <row r="1184" spans="15:16" ht="12.75">
      <c r="O1184" s="141"/>
      <c r="P1184" s="141"/>
    </row>
    <row r="1185" spans="15:16" ht="12.75">
      <c r="O1185" s="141"/>
      <c r="P1185" s="141"/>
    </row>
    <row r="1186" spans="15:16" ht="12.75">
      <c r="O1186" s="141"/>
      <c r="P1186" s="141"/>
    </row>
    <row r="1187" spans="15:16" ht="12.75">
      <c r="O1187" s="141"/>
      <c r="P1187" s="141"/>
    </row>
    <row r="1188" spans="15:16" ht="12.75">
      <c r="O1188" s="141"/>
      <c r="P1188" s="141"/>
    </row>
    <row r="1189" spans="15:16" ht="12.75">
      <c r="O1189" s="141"/>
      <c r="P1189" s="141"/>
    </row>
    <row r="1190" spans="15:16" ht="12.75">
      <c r="O1190" s="141"/>
      <c r="P1190" s="141"/>
    </row>
    <row r="1191" spans="15:16" ht="12.75">
      <c r="O1191" s="141"/>
      <c r="P1191" s="141"/>
    </row>
    <row r="1192" spans="15:16" ht="12.75">
      <c r="O1192" s="141"/>
      <c r="P1192" s="141"/>
    </row>
    <row r="1193" spans="15:16" ht="12.75">
      <c r="O1193" s="141"/>
      <c r="P1193" s="141"/>
    </row>
    <row r="1194" spans="15:16" ht="12.75">
      <c r="O1194" s="141"/>
      <c r="P1194" s="141"/>
    </row>
    <row r="1195" spans="15:16" ht="12.75">
      <c r="O1195" s="141"/>
      <c r="P1195" s="141"/>
    </row>
    <row r="1196" spans="15:16" ht="12.75">
      <c r="O1196" s="141"/>
      <c r="P1196" s="141"/>
    </row>
    <row r="1197" spans="15:16" ht="12.75">
      <c r="O1197" s="141"/>
      <c r="P1197" s="141"/>
    </row>
    <row r="1198" spans="15:16" ht="12.75">
      <c r="O1198" s="141"/>
      <c r="P1198" s="141"/>
    </row>
    <row r="1199" spans="15:16" ht="12.75">
      <c r="O1199" s="141"/>
      <c r="P1199" s="141"/>
    </row>
    <row r="1200" spans="15:16" ht="12.75">
      <c r="O1200" s="141"/>
      <c r="P1200" s="141"/>
    </row>
    <row r="1201" spans="15:16" ht="12.75">
      <c r="O1201" s="141"/>
      <c r="P1201" s="141"/>
    </row>
    <row r="1202" spans="15:16" ht="12.75">
      <c r="O1202" s="141"/>
      <c r="P1202" s="141"/>
    </row>
    <row r="1203" spans="15:16" ht="12.75">
      <c r="O1203" s="141"/>
      <c r="P1203" s="141"/>
    </row>
    <row r="1204" spans="15:16" ht="12.75">
      <c r="O1204" s="141"/>
      <c r="P1204" s="141"/>
    </row>
    <row r="1205" spans="15:16" ht="12.75">
      <c r="O1205" s="141"/>
      <c r="P1205" s="141"/>
    </row>
    <row r="1206" spans="15:16" ht="12.75">
      <c r="O1206" s="141"/>
      <c r="P1206" s="141"/>
    </row>
    <row r="1207" spans="15:16" ht="12.75">
      <c r="O1207" s="141"/>
      <c r="P1207" s="141"/>
    </row>
    <row r="1208" spans="15:16" ht="12.75">
      <c r="O1208" s="141"/>
      <c r="P1208" s="141"/>
    </row>
    <row r="1209" spans="15:16" ht="12.75">
      <c r="O1209" s="141"/>
      <c r="P1209" s="141"/>
    </row>
    <row r="1210" spans="15:16" ht="12.75">
      <c r="O1210" s="141"/>
      <c r="P1210" s="141"/>
    </row>
    <row r="1211" spans="15:16" ht="12.75">
      <c r="O1211" s="141"/>
      <c r="P1211" s="141"/>
    </row>
    <row r="1212" spans="15:16" ht="12.75">
      <c r="O1212" s="141"/>
      <c r="P1212" s="141"/>
    </row>
    <row r="1213" spans="15:16" ht="12.75">
      <c r="O1213" s="141"/>
      <c r="P1213" s="141"/>
    </row>
    <row r="1214" spans="15:16" ht="12.75">
      <c r="O1214" s="141"/>
      <c r="P1214" s="141"/>
    </row>
    <row r="1215" spans="15:16" ht="12.75">
      <c r="O1215" s="141"/>
      <c r="P1215" s="141"/>
    </row>
    <row r="1216" spans="15:16" ht="12.75">
      <c r="O1216" s="141"/>
      <c r="P1216" s="141"/>
    </row>
    <row r="1217" spans="15:16" ht="12.75">
      <c r="O1217" s="141"/>
      <c r="P1217" s="141"/>
    </row>
    <row r="1218" spans="15:16" ht="12.75">
      <c r="O1218" s="141"/>
      <c r="P1218" s="141"/>
    </row>
    <row r="1219" spans="15:16" ht="12.75">
      <c r="O1219" s="141"/>
      <c r="P1219" s="141"/>
    </row>
    <row r="1220" spans="15:16" ht="12.75">
      <c r="O1220" s="141"/>
      <c r="P1220" s="141"/>
    </row>
    <row r="1221" spans="15:16" ht="12.75">
      <c r="O1221" s="141"/>
      <c r="P1221" s="141"/>
    </row>
    <row r="1222" spans="15:16" ht="12.75">
      <c r="O1222" s="141"/>
      <c r="P1222" s="141"/>
    </row>
    <row r="1223" spans="15:16" ht="12.75">
      <c r="O1223" s="141"/>
      <c r="P1223" s="141"/>
    </row>
    <row r="1224" spans="15:16" ht="12.75">
      <c r="O1224" s="141"/>
      <c r="P1224" s="141"/>
    </row>
    <row r="1225" spans="15:16" ht="12.75">
      <c r="O1225" s="141"/>
      <c r="P1225" s="141"/>
    </row>
    <row r="1226" spans="15:16" ht="12.75">
      <c r="O1226" s="141"/>
      <c r="P1226" s="141"/>
    </row>
    <row r="1227" spans="15:16" ht="12.75">
      <c r="O1227" s="141"/>
      <c r="P1227" s="141"/>
    </row>
    <row r="1228" spans="15:16" ht="12.75">
      <c r="O1228" s="141"/>
      <c r="P1228" s="141"/>
    </row>
    <row r="1229" spans="15:16" ht="12.75">
      <c r="O1229" s="141"/>
      <c r="P1229" s="141"/>
    </row>
    <row r="1230" spans="15:16" ht="12.75">
      <c r="O1230" s="141"/>
      <c r="P1230" s="141"/>
    </row>
    <row r="1231" spans="15:16" ht="12.75">
      <c r="O1231" s="141"/>
      <c r="P1231" s="141"/>
    </row>
    <row r="1232" spans="15:16" ht="12.75">
      <c r="O1232" s="141"/>
      <c r="P1232" s="141"/>
    </row>
    <row r="1233" spans="15:16" ht="12.75">
      <c r="O1233" s="141"/>
      <c r="P1233" s="141"/>
    </row>
    <row r="1234" spans="15:16" ht="12.75">
      <c r="O1234" s="141"/>
      <c r="P1234" s="141"/>
    </row>
    <row r="1235" spans="15:16" ht="12.75">
      <c r="O1235" s="141"/>
      <c r="P1235" s="141"/>
    </row>
    <row r="1236" spans="15:16" ht="12.75">
      <c r="O1236" s="141"/>
      <c r="P1236" s="141"/>
    </row>
    <row r="1237" spans="15:16" ht="12.75">
      <c r="O1237" s="141"/>
      <c r="P1237" s="141"/>
    </row>
    <row r="1238" spans="15:16" ht="12.75">
      <c r="O1238" s="141"/>
      <c r="P1238" s="141"/>
    </row>
    <row r="1239" spans="15:16" ht="12.75">
      <c r="O1239" s="141"/>
      <c r="P1239" s="141"/>
    </row>
    <row r="1240" spans="15:16" ht="12.75">
      <c r="O1240" s="141"/>
      <c r="P1240" s="141"/>
    </row>
    <row r="1241" spans="15:16" ht="12.75">
      <c r="O1241" s="141"/>
      <c r="P1241" s="141"/>
    </row>
    <row r="1242" spans="15:16" ht="12.75">
      <c r="O1242" s="141"/>
      <c r="P1242" s="141"/>
    </row>
    <row r="1243" spans="15:16" ht="12.75">
      <c r="O1243" s="141"/>
      <c r="P1243" s="141"/>
    </row>
    <row r="1244" spans="15:16" ht="12.75">
      <c r="O1244" s="141"/>
      <c r="P1244" s="141"/>
    </row>
    <row r="1245" spans="15:16" ht="12.75">
      <c r="O1245" s="141"/>
      <c r="P1245" s="141"/>
    </row>
    <row r="1246" spans="15:16" ht="12.75">
      <c r="O1246" s="141"/>
      <c r="P1246" s="141"/>
    </row>
    <row r="1247" spans="15:16" ht="12.75">
      <c r="O1247" s="141"/>
      <c r="P1247" s="141"/>
    </row>
    <row r="1248" spans="15:16" ht="12.75">
      <c r="O1248" s="141"/>
      <c r="P1248" s="141"/>
    </row>
    <row r="1249" spans="15:16" ht="12.75">
      <c r="O1249" s="141"/>
      <c r="P1249" s="141"/>
    </row>
    <row r="1250" spans="15:16" ht="12.75">
      <c r="O1250" s="141"/>
      <c r="P1250" s="141"/>
    </row>
    <row r="1251" spans="15:16" ht="12.75">
      <c r="O1251" s="141"/>
      <c r="P1251" s="141"/>
    </row>
    <row r="1252" spans="15:16" ht="12.75">
      <c r="O1252" s="141"/>
      <c r="P1252" s="141"/>
    </row>
    <row r="1253" spans="15:16" ht="12.75">
      <c r="O1253" s="141"/>
      <c r="P1253" s="141"/>
    </row>
    <row r="1254" spans="15:16" ht="12.75">
      <c r="O1254" s="141"/>
      <c r="P1254" s="141"/>
    </row>
    <row r="1255" spans="15:16" ht="12.75">
      <c r="O1255" s="141"/>
      <c r="P1255" s="141"/>
    </row>
    <row r="1256" spans="15:16" ht="12.75">
      <c r="O1256" s="141"/>
      <c r="P1256" s="141"/>
    </row>
    <row r="1257" spans="15:16" ht="12.75">
      <c r="O1257" s="141"/>
      <c r="P1257" s="141"/>
    </row>
    <row r="1258" spans="15:16" ht="12.75">
      <c r="O1258" s="141"/>
      <c r="P1258" s="141"/>
    </row>
    <row r="1259" spans="15:16" ht="12.75">
      <c r="O1259" s="141"/>
      <c r="P1259" s="141"/>
    </row>
    <row r="1260" spans="15:16" ht="12.75">
      <c r="O1260" s="141"/>
      <c r="P1260" s="141"/>
    </row>
    <row r="1261" spans="15:16" ht="12.75">
      <c r="O1261" s="141"/>
      <c r="P1261" s="141"/>
    </row>
    <row r="1262" spans="15:16" ht="12.75">
      <c r="O1262" s="141"/>
      <c r="P1262" s="141"/>
    </row>
    <row r="1263" spans="15:16" ht="12.75">
      <c r="O1263" s="141"/>
      <c r="P1263" s="141"/>
    </row>
    <row r="1264" spans="15:16" ht="12.75">
      <c r="O1264" s="141"/>
      <c r="P1264" s="141"/>
    </row>
    <row r="1265" spans="15:16" ht="12.75">
      <c r="O1265" s="141"/>
      <c r="P1265" s="141"/>
    </row>
    <row r="1266" spans="15:16" ht="12.75">
      <c r="O1266" s="141"/>
      <c r="P1266" s="141"/>
    </row>
    <row r="1267" spans="15:16" ht="12.75">
      <c r="O1267" s="141"/>
      <c r="P1267" s="141"/>
    </row>
    <row r="1268" spans="15:16" ht="12.75">
      <c r="O1268" s="141"/>
      <c r="P1268" s="141"/>
    </row>
    <row r="1269" spans="15:16" ht="12.75">
      <c r="O1269" s="141"/>
      <c r="P1269" s="141"/>
    </row>
    <row r="1270" spans="15:16" ht="12.75">
      <c r="O1270" s="141"/>
      <c r="P1270" s="141"/>
    </row>
    <row r="1271" spans="15:16" ht="12.75">
      <c r="O1271" s="141"/>
      <c r="P1271" s="141"/>
    </row>
    <row r="1272" spans="15:16" ht="12.75">
      <c r="O1272" s="141"/>
      <c r="P1272" s="141"/>
    </row>
    <row r="1273" spans="15:16" ht="12.75">
      <c r="O1273" s="141"/>
      <c r="P1273" s="141"/>
    </row>
    <row r="1274" spans="15:16" ht="12.75">
      <c r="O1274" s="141"/>
      <c r="P1274" s="141"/>
    </row>
    <row r="1275" spans="15:16" ht="12.75">
      <c r="O1275" s="141"/>
      <c r="P1275" s="141"/>
    </row>
    <row r="1276" spans="15:16" ht="12.75">
      <c r="O1276" s="141"/>
      <c r="P1276" s="141"/>
    </row>
    <row r="1277" spans="15:16" ht="12.75">
      <c r="O1277" s="141"/>
      <c r="P1277" s="141"/>
    </row>
    <row r="1278" spans="15:16" ht="12.75">
      <c r="O1278" s="141"/>
      <c r="P1278" s="141"/>
    </row>
    <row r="1279" spans="15:16" ht="12.75">
      <c r="O1279" s="141"/>
      <c r="P1279" s="141"/>
    </row>
    <row r="1280" spans="15:16" ht="12.75">
      <c r="O1280" s="141"/>
      <c r="P1280" s="141"/>
    </row>
    <row r="1281" spans="15:16" ht="12.75">
      <c r="O1281" s="141"/>
      <c r="P1281" s="141"/>
    </row>
    <row r="1282" spans="15:16" ht="12.75">
      <c r="O1282" s="141"/>
      <c r="P1282" s="141"/>
    </row>
    <row r="1283" spans="15:16" ht="12.75">
      <c r="O1283" s="141"/>
      <c r="P1283" s="141"/>
    </row>
    <row r="1284" spans="15:16" ht="12.75">
      <c r="O1284" s="141"/>
      <c r="P1284" s="141"/>
    </row>
    <row r="1285" spans="15:16" ht="12.75">
      <c r="O1285" s="141"/>
      <c r="P1285" s="141"/>
    </row>
    <row r="1286" spans="15:16" ht="12.75">
      <c r="O1286" s="141"/>
      <c r="P1286" s="141"/>
    </row>
    <row r="1287" spans="15:16" ht="12.75">
      <c r="O1287" s="141"/>
      <c r="P1287" s="141"/>
    </row>
    <row r="1288" spans="15:16" ht="12.75">
      <c r="O1288" s="141"/>
      <c r="P1288" s="141"/>
    </row>
    <row r="1289" spans="15:16" ht="12.75">
      <c r="O1289" s="141"/>
      <c r="P1289" s="141"/>
    </row>
    <row r="1290" spans="15:16" ht="12.75">
      <c r="O1290" s="141"/>
      <c r="P1290" s="141"/>
    </row>
    <row r="1291" spans="15:16" ht="12.75">
      <c r="O1291" s="141"/>
      <c r="P1291" s="141"/>
    </row>
    <row r="1292" spans="15:16" ht="12.75">
      <c r="O1292" s="141"/>
      <c r="P1292" s="141"/>
    </row>
    <row r="1293" spans="15:16" ht="12.75">
      <c r="O1293" s="141"/>
      <c r="P1293" s="141"/>
    </row>
    <row r="1294" spans="15:16" ht="12.75">
      <c r="O1294" s="141"/>
      <c r="P1294" s="141"/>
    </row>
    <row r="1295" spans="15:16" ht="12.75">
      <c r="O1295" s="141"/>
      <c r="P1295" s="141"/>
    </row>
    <row r="1296" spans="15:16" ht="12.75">
      <c r="O1296" s="141"/>
      <c r="P1296" s="141"/>
    </row>
    <row r="1297" spans="15:16" ht="12.75">
      <c r="O1297" s="141"/>
      <c r="P1297" s="141"/>
    </row>
    <row r="1298" spans="15:16" ht="12.75">
      <c r="O1298" s="141"/>
      <c r="P1298" s="141"/>
    </row>
    <row r="1299" spans="15:16" ht="12.75">
      <c r="O1299" s="141"/>
      <c r="P1299" s="141"/>
    </row>
    <row r="1300" spans="15:16" ht="12.75">
      <c r="O1300" s="141"/>
      <c r="P1300" s="141"/>
    </row>
    <row r="1301" spans="15:16" ht="12.75">
      <c r="O1301" s="141"/>
      <c r="P1301" s="141"/>
    </row>
    <row r="1302" spans="15:16" ht="12.75">
      <c r="O1302" s="141"/>
      <c r="P1302" s="141"/>
    </row>
    <row r="1303" spans="15:16" ht="12.75">
      <c r="O1303" s="141"/>
      <c r="P1303" s="141"/>
    </row>
    <row r="1304" spans="15:16" ht="12.75">
      <c r="O1304" s="141"/>
      <c r="P1304" s="141"/>
    </row>
    <row r="1305" spans="15:16" ht="12.75">
      <c r="O1305" s="141"/>
      <c r="P1305" s="141"/>
    </row>
    <row r="1306" spans="15:16" ht="12.75">
      <c r="O1306" s="141"/>
      <c r="P1306" s="141"/>
    </row>
    <row r="1307" spans="15:16" ht="12.75">
      <c r="O1307" s="141"/>
      <c r="P1307" s="141"/>
    </row>
    <row r="1308" spans="15:16" ht="12.75">
      <c r="O1308" s="141"/>
      <c r="P1308" s="141"/>
    </row>
    <row r="1309" spans="15:16" ht="12.75">
      <c r="O1309" s="141"/>
      <c r="P1309" s="141"/>
    </row>
    <row r="1310" spans="15:16" ht="12.75">
      <c r="O1310" s="141"/>
      <c r="P1310" s="141"/>
    </row>
    <row r="1311" spans="15:16" ht="12.75">
      <c r="O1311" s="141"/>
      <c r="P1311" s="141"/>
    </row>
    <row r="1312" spans="15:16" ht="12.75">
      <c r="O1312" s="141"/>
      <c r="P1312" s="141"/>
    </row>
    <row r="1313" spans="15:16" ht="12.75">
      <c r="O1313" s="141"/>
      <c r="P1313" s="141"/>
    </row>
    <row r="1314" spans="15:16" ht="12.75">
      <c r="O1314" s="141"/>
      <c r="P1314" s="141"/>
    </row>
    <row r="1315" spans="15:16" ht="12.75">
      <c r="O1315" s="141"/>
      <c r="P1315" s="141"/>
    </row>
    <row r="1316" spans="15:16" ht="12.75">
      <c r="O1316" s="141"/>
      <c r="P1316" s="141"/>
    </row>
    <row r="1317" spans="15:16" ht="12.75">
      <c r="O1317" s="141"/>
      <c r="P1317" s="141"/>
    </row>
    <row r="1318" spans="15:16" ht="12.75">
      <c r="O1318" s="141"/>
      <c r="P1318" s="141"/>
    </row>
    <row r="1319" spans="15:16" ht="12.75">
      <c r="O1319" s="141"/>
      <c r="P1319" s="141"/>
    </row>
    <row r="1320" spans="15:16" ht="12.75">
      <c r="O1320" s="141"/>
      <c r="P1320" s="141"/>
    </row>
    <row r="1321" spans="15:16" ht="12.75">
      <c r="O1321" s="141"/>
      <c r="P1321" s="141"/>
    </row>
    <row r="1322" spans="15:16" ht="12.75">
      <c r="O1322" s="141"/>
      <c r="P1322" s="141"/>
    </row>
    <row r="1323" spans="15:16" ht="12.75">
      <c r="O1323" s="141"/>
      <c r="P1323" s="141"/>
    </row>
    <row r="1324" spans="15:16" ht="12.75">
      <c r="O1324" s="141"/>
      <c r="P1324" s="141"/>
    </row>
    <row r="1325" spans="15:16" ht="12.75">
      <c r="O1325" s="141"/>
      <c r="P1325" s="141"/>
    </row>
    <row r="1326" spans="15:16" ht="12.75">
      <c r="O1326" s="141"/>
      <c r="P1326" s="141"/>
    </row>
    <row r="1327" spans="15:16" ht="12.75">
      <c r="O1327" s="141"/>
      <c r="P1327" s="141"/>
    </row>
    <row r="1328" spans="15:16" ht="12.75">
      <c r="O1328" s="141"/>
      <c r="P1328" s="141"/>
    </row>
    <row r="1329" spans="15:16" ht="12.75">
      <c r="O1329" s="141"/>
      <c r="P1329" s="141"/>
    </row>
    <row r="1330" spans="15:16" ht="12.75">
      <c r="O1330" s="141"/>
      <c r="P1330" s="141"/>
    </row>
    <row r="1331" spans="15:16" ht="12.75">
      <c r="O1331" s="141"/>
      <c r="P1331" s="141"/>
    </row>
    <row r="1332" spans="15:16" ht="12.75">
      <c r="O1332" s="141"/>
      <c r="P1332" s="141"/>
    </row>
    <row r="1333" spans="15:16" ht="12.75">
      <c r="O1333" s="141"/>
      <c r="P1333" s="141"/>
    </row>
    <row r="1334" spans="15:16" ht="12.75">
      <c r="O1334" s="141"/>
      <c r="P1334" s="141"/>
    </row>
    <row r="1335" spans="15:16" ht="12.75">
      <c r="O1335" s="141"/>
      <c r="P1335" s="141"/>
    </row>
    <row r="1336" spans="15:16" ht="12.75">
      <c r="O1336" s="141"/>
      <c r="P1336" s="141"/>
    </row>
    <row r="1337" spans="15:16" ht="12.75">
      <c r="O1337" s="141"/>
      <c r="P1337" s="141"/>
    </row>
    <row r="1338" spans="15:16" ht="12.75">
      <c r="O1338" s="141"/>
      <c r="P1338" s="141"/>
    </row>
    <row r="1339" spans="15:16" ht="12.75">
      <c r="O1339" s="141"/>
      <c r="P1339" s="141"/>
    </row>
    <row r="1340" spans="15:16" ht="12.75">
      <c r="O1340" s="141"/>
      <c r="P1340" s="141"/>
    </row>
    <row r="1341" spans="15:16" ht="12.75">
      <c r="O1341" s="141"/>
      <c r="P1341" s="141"/>
    </row>
    <row r="1342" spans="15:16" ht="12.75">
      <c r="O1342" s="141"/>
      <c r="P1342" s="141"/>
    </row>
    <row r="1343" spans="15:16" ht="12.75">
      <c r="O1343" s="141"/>
      <c r="P1343" s="141"/>
    </row>
    <row r="1344" spans="15:16" ht="12.75">
      <c r="O1344" s="141"/>
      <c r="P1344" s="141"/>
    </row>
    <row r="1345" spans="15:16" ht="12.75">
      <c r="O1345" s="141"/>
      <c r="P1345" s="141"/>
    </row>
    <row r="1346" spans="15:16" ht="12.75">
      <c r="O1346" s="141"/>
      <c r="P1346" s="141"/>
    </row>
    <row r="1347" spans="15:16" ht="12.75">
      <c r="O1347" s="141"/>
      <c r="P1347" s="141"/>
    </row>
    <row r="1348" spans="15:16" ht="12.75">
      <c r="O1348" s="141"/>
      <c r="P1348" s="141"/>
    </row>
    <row r="1349" spans="15:16" ht="12.75">
      <c r="O1349" s="141"/>
      <c r="P1349" s="141"/>
    </row>
    <row r="1350" spans="15:16" ht="12.75">
      <c r="O1350" s="141"/>
      <c r="P1350" s="141"/>
    </row>
    <row r="1351" spans="15:16" ht="12.75">
      <c r="O1351" s="141"/>
      <c r="P1351" s="141"/>
    </row>
    <row r="1352" spans="15:16" ht="12.75">
      <c r="O1352" s="141"/>
      <c r="P1352" s="141"/>
    </row>
    <row r="1353" spans="15:16" ht="12.75">
      <c r="O1353" s="141"/>
      <c r="P1353" s="141"/>
    </row>
    <row r="1354" spans="15:16" ht="12.75">
      <c r="O1354" s="141"/>
      <c r="P1354" s="141"/>
    </row>
    <row r="1355" spans="15:16" ht="12.75">
      <c r="O1355" s="141"/>
      <c r="P1355" s="141"/>
    </row>
    <row r="1356" spans="15:16" ht="12.75">
      <c r="O1356" s="141"/>
      <c r="P1356" s="141"/>
    </row>
    <row r="1357" spans="15:16" ht="12.75">
      <c r="O1357" s="141"/>
      <c r="P1357" s="141"/>
    </row>
    <row r="1358" spans="15:16" ht="12.75">
      <c r="O1358" s="141"/>
      <c r="P1358" s="141"/>
    </row>
    <row r="1359" spans="15:16" ht="12.75">
      <c r="O1359" s="141"/>
      <c r="P1359" s="141"/>
    </row>
    <row r="1360" spans="15:16" ht="12.75">
      <c r="O1360" s="141"/>
      <c r="P1360" s="141"/>
    </row>
    <row r="1361" spans="15:16" ht="12.75">
      <c r="O1361" s="141"/>
      <c r="P1361" s="141"/>
    </row>
    <row r="1362" spans="15:16" ht="12.75">
      <c r="O1362" s="141"/>
      <c r="P1362" s="141"/>
    </row>
    <row r="1363" spans="15:16" ht="12.75">
      <c r="O1363" s="141"/>
      <c r="P1363" s="141"/>
    </row>
    <row r="1364" spans="15:16" ht="12.75">
      <c r="O1364" s="141"/>
      <c r="P1364" s="141"/>
    </row>
    <row r="1365" spans="15:16" ht="12.75">
      <c r="O1365" s="141"/>
      <c r="P1365" s="141"/>
    </row>
    <row r="1366" spans="15:16" ht="12.75">
      <c r="O1366" s="141"/>
      <c r="P1366" s="141"/>
    </row>
  </sheetData>
  <sheetProtection selectLockedCells="1" selectUnlockedCells="1"/>
  <mergeCells count="3">
    <mergeCell ref="N58:P58"/>
    <mergeCell ref="N61:P61"/>
    <mergeCell ref="A5:M5"/>
  </mergeCells>
  <printOptions/>
  <pageMargins left="0.78" right="0.23" top="0.7" bottom="0.72" header="0.23" footer="0.36"/>
  <pageSetup horizontalDpi="600" verticalDpi="600" orientation="landscape" paperSize="8" scale="78" r:id="rId1"/>
  <headerFooter alignWithMargins="0">
    <oddFooter xml:space="preserve">&amp;CStrona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B&amp;J</dc:creator>
  <cp:keywords/>
  <dc:description/>
  <cp:lastModifiedBy>Łukaszewicz</cp:lastModifiedBy>
  <cp:lastPrinted>2011-08-10T07:09:07Z</cp:lastPrinted>
  <dcterms:created xsi:type="dcterms:W3CDTF">2010-10-09T21:31:08Z</dcterms:created>
  <dcterms:modified xsi:type="dcterms:W3CDTF">2010-10-10T17:55:40Z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